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tabRatio="787" firstSheet="1" activeTab="6"/>
  </bookViews>
  <sheets>
    <sheet name="1.농가및농가인구수" sheetId="1" r:id="rId1"/>
    <sheet name="2.경지면적및경지정리" sheetId="2" r:id="rId2"/>
    <sheet name="3.식량작물생산량총괄" sheetId="3" r:id="rId3"/>
    <sheet name="4.농업진흥지역" sheetId="4" r:id="rId4"/>
    <sheet name="5.채소류생산량" sheetId="5" r:id="rId5"/>
    <sheet name="6.과실류생산량" sheetId="6" r:id="rId6"/>
    <sheet name="7.특용작물생산량" sheetId="7" r:id="rId7"/>
  </sheets>
  <definedNames>
    <definedName name="_xlnm.Print_Area" localSheetId="0">'1.농가및농가인구수'!$A$1:$I$19</definedName>
    <definedName name="_xlnm.Print_Area" localSheetId="2">'3.식량작물생산량총괄'!$A$1:$BZ$19</definedName>
    <definedName name="_xlnm.Print_Area" localSheetId="4">'5.채소류생산량'!$A$1:$BL$20</definedName>
    <definedName name="_xlnm.Print_Area" localSheetId="5">'6.과실류생산량'!$A$1:$AA$19</definedName>
    <definedName name="Z_6F2038A2_3E87_486B_B0E8_277FAA2990FD_.wvu.PrintArea" localSheetId="2" hidden="1">'3.식량작물생산량총괄'!$A$1:$BZ$19</definedName>
    <definedName name="Z_6F2038A2_3E87_486B_B0E8_277FAA2990FD_.wvu.PrintArea" localSheetId="4" hidden="1">'5.채소류생산량'!$A$1:$HT$20</definedName>
    <definedName name="Z_6F2038A2_3E87_486B_B0E8_277FAA2990FD_.wvu.PrintArea" localSheetId="5" hidden="1">'6.과실류생산량'!$A$1:$AA$18</definedName>
  </definedNames>
  <calcPr fullCalcOnLoad="1"/>
</workbook>
</file>

<file path=xl/sharedStrings.xml><?xml version="1.0" encoding="utf-8"?>
<sst xmlns="http://schemas.openxmlformats.org/spreadsheetml/2006/main" count="1011" uniqueCount="151">
  <si>
    <t>1. 농가 및 농가 인구수</t>
  </si>
  <si>
    <t>(단위 : 가구, 명)</t>
  </si>
  <si>
    <t>농     가     수</t>
  </si>
  <si>
    <t>농     가     인     구     수</t>
  </si>
  <si>
    <t>읍면별</t>
  </si>
  <si>
    <t>계</t>
  </si>
  <si>
    <t>전     업</t>
  </si>
  <si>
    <t>1종겸업</t>
  </si>
  <si>
    <t>2종겸업</t>
  </si>
  <si>
    <t xml:space="preserve"> </t>
  </si>
  <si>
    <t>-</t>
  </si>
  <si>
    <t>(단위 : ha)</t>
  </si>
  <si>
    <t>밭</t>
  </si>
  <si>
    <t>논</t>
  </si>
  <si>
    <t>합     계</t>
  </si>
  <si>
    <t>두     류</t>
  </si>
  <si>
    <t xml:space="preserve">서     류 </t>
  </si>
  <si>
    <t>면   적</t>
  </si>
  <si>
    <t>생 산 량</t>
  </si>
  <si>
    <t>10a당</t>
  </si>
  <si>
    <t>(단위 : ha, kg, M/T)</t>
  </si>
  <si>
    <t xml:space="preserve">기    타   </t>
  </si>
  <si>
    <t>고 구 마</t>
  </si>
  <si>
    <t>감     자</t>
  </si>
  <si>
    <t>4. 농 업 진 흥 지 역</t>
  </si>
  <si>
    <t>농 업 진 흥 지 역</t>
  </si>
  <si>
    <t>농 업 보 호 지 역</t>
  </si>
  <si>
    <t>필 지 수</t>
  </si>
  <si>
    <t xml:space="preserve">필 지 수 </t>
  </si>
  <si>
    <t>과  채  류</t>
  </si>
  <si>
    <t>(단위 ; ha, kg, M/T)</t>
  </si>
  <si>
    <t>합   계</t>
  </si>
  <si>
    <t>사   과</t>
  </si>
  <si>
    <t>배</t>
  </si>
  <si>
    <t xml:space="preserve">생 산 량 </t>
  </si>
  <si>
    <t>복  숭  아</t>
  </si>
  <si>
    <t>호   도</t>
  </si>
  <si>
    <t>포   도</t>
  </si>
  <si>
    <t>나. 맥    류</t>
  </si>
  <si>
    <t>다. 잡    곡</t>
  </si>
  <si>
    <t>마.  서    류</t>
  </si>
  <si>
    <t>-</t>
  </si>
  <si>
    <t>자료 : 농업소득과</t>
  </si>
  <si>
    <t>자료:농업소득과</t>
  </si>
  <si>
    <t>자료 : 산림축산과</t>
  </si>
  <si>
    <t>연도별</t>
  </si>
  <si>
    <t>2. 경지면적 및 경지정리</t>
  </si>
  <si>
    <t>연도별</t>
  </si>
  <si>
    <t>3. 식량작물 생산량 총괄</t>
  </si>
  <si>
    <t>미     곡</t>
  </si>
  <si>
    <t>맥     류</t>
  </si>
  <si>
    <t>잡     곡</t>
  </si>
  <si>
    <t>논     벼</t>
  </si>
  <si>
    <t>밭     벼</t>
  </si>
  <si>
    <t>겉 보 리 (대맥)</t>
  </si>
  <si>
    <t>쌀 보 리 (과맥)</t>
  </si>
  <si>
    <t>조</t>
  </si>
  <si>
    <t>수     수</t>
  </si>
  <si>
    <t>옥  수  수</t>
  </si>
  <si>
    <t>메     밀</t>
  </si>
  <si>
    <t>기     타</t>
  </si>
  <si>
    <t>콩</t>
  </si>
  <si>
    <t>팥</t>
  </si>
  <si>
    <t>녹     두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</si>
  <si>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</si>
  <si>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</si>
  <si>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</si>
  <si>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</si>
  <si>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</si>
  <si>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</si>
  <si>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</si>
  <si>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</si>
  <si>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가. 미     곡</t>
  </si>
  <si>
    <t>산서면</t>
  </si>
  <si>
    <t>번암면</t>
  </si>
  <si>
    <t>천천면</t>
  </si>
  <si>
    <t>계남면</t>
  </si>
  <si>
    <t>계북면</t>
  </si>
  <si>
    <t>라. 두     류</t>
  </si>
  <si>
    <t>연도별</t>
  </si>
  <si>
    <t>엽  채  류</t>
  </si>
  <si>
    <t>근  채  류</t>
  </si>
  <si>
    <t>조  미  채  소</t>
  </si>
  <si>
    <t>수   박</t>
  </si>
  <si>
    <t>참    외</t>
  </si>
  <si>
    <t>오   이</t>
  </si>
  <si>
    <t>호   박</t>
  </si>
  <si>
    <t>딸   기</t>
  </si>
  <si>
    <t>토  마  토</t>
  </si>
  <si>
    <t>배   추</t>
  </si>
  <si>
    <t>시  금  치</t>
  </si>
  <si>
    <t>상     추</t>
  </si>
  <si>
    <t>양      배      추</t>
  </si>
  <si>
    <t>무</t>
  </si>
  <si>
    <t>당   근</t>
  </si>
  <si>
    <t>고   추</t>
  </si>
  <si>
    <t>파</t>
  </si>
  <si>
    <t>양   파</t>
  </si>
  <si>
    <t>생   강</t>
  </si>
  <si>
    <t>마   늘</t>
  </si>
  <si>
    <t>생산량</t>
  </si>
  <si>
    <t>5. 채소류 생산량</t>
  </si>
  <si>
    <t>(단위 : ha, kg, M/T)</t>
  </si>
  <si>
    <t>감</t>
  </si>
  <si>
    <t>밤</t>
  </si>
  <si>
    <t>기 타 과 일</t>
  </si>
  <si>
    <t>6. 과실류 생산량</t>
  </si>
  <si>
    <t>(단위 ; ha, kg, M/T)</t>
  </si>
  <si>
    <t>합   계</t>
  </si>
  <si>
    <t>면   화</t>
  </si>
  <si>
    <t>참   깨</t>
  </si>
  <si>
    <t>들   깨</t>
  </si>
  <si>
    <t>땅   콩</t>
  </si>
  <si>
    <t>읍면별</t>
  </si>
  <si>
    <t>면   적</t>
  </si>
  <si>
    <t>생 산 량</t>
  </si>
  <si>
    <t>10a당</t>
  </si>
  <si>
    <t xml:space="preserve">생 산 량 </t>
  </si>
  <si>
    <t>-</t>
  </si>
  <si>
    <t>자료 : 농업소득과</t>
  </si>
  <si>
    <t>7. 특용작물 생산량</t>
  </si>
  <si>
    <t>`</t>
  </si>
  <si>
    <t>-</t>
  </si>
  <si>
    <t>산서면</t>
  </si>
  <si>
    <t>번암면</t>
  </si>
  <si>
    <t>장계면</t>
  </si>
  <si>
    <t>천천면</t>
  </si>
  <si>
    <t>계남면</t>
  </si>
  <si>
    <t>계북면</t>
  </si>
  <si>
    <t>15,.4</t>
  </si>
  <si>
    <t>연별및
읍면별</t>
  </si>
  <si>
    <t>1.989.7</t>
  </si>
  <si>
    <t>-</t>
  </si>
  <si>
    <t>-</t>
  </si>
  <si>
    <t>-</t>
  </si>
  <si>
    <t>-</t>
  </si>
  <si>
    <t>경지</t>
  </si>
  <si>
    <t>면 적</t>
  </si>
  <si>
    <t>가   구   당   면   적</t>
  </si>
  <si>
    <t>경   지   면   적</t>
  </si>
  <si>
    <t>논경지
정   리</t>
  </si>
  <si>
    <t>(속)</t>
  </si>
  <si>
    <t>면 적</t>
  </si>
  <si>
    <t>생산량</t>
  </si>
  <si>
    <t>면 적</t>
  </si>
  <si>
    <t>(속1)</t>
  </si>
  <si>
    <t>(속2)</t>
  </si>
  <si>
    <t>(속3)</t>
  </si>
  <si>
    <t>(속)</t>
  </si>
  <si>
    <t>자료 : 농업소득과</t>
  </si>
  <si>
    <t>조 미 채 소</t>
  </si>
</sst>
</file>

<file path=xl/styles.xml><?xml version="1.0" encoding="utf-8"?>
<styleSheet xmlns="http://schemas.openxmlformats.org/spreadsheetml/2006/main">
  <numFmts count="4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?_-;_-@_-"/>
    <numFmt numFmtId="177" formatCode="#,##0.0_ "/>
    <numFmt numFmtId="178" formatCode="#,##0.0_);[Red]\(#,##0.0\)"/>
    <numFmt numFmtId="179" formatCode="#,##0_ "/>
    <numFmt numFmtId="180" formatCode="#,##0_);[Red]\(#,##0\)"/>
    <numFmt numFmtId="181" formatCode="0_ "/>
    <numFmt numFmtId="182" formatCode="0_);[Red]\(0\)"/>
    <numFmt numFmtId="183" formatCode="#,##0.00_ "/>
    <numFmt numFmtId="184" formatCode="0.0_ "/>
    <numFmt numFmtId="185" formatCode="#,##0.0"/>
    <numFmt numFmtId="186" formatCode="#,##0_);\(#,##0\)"/>
    <numFmt numFmtId="187" formatCode="#,##0.0_);\(#,##0.0\)"/>
    <numFmt numFmtId="188" formatCode="\-"/>
    <numFmt numFmtId="189" formatCode="0.00_ "/>
    <numFmt numFmtId="190" formatCode="0;_ࠀ"/>
    <numFmt numFmtId="191" formatCode="0;_頀"/>
    <numFmt numFmtId="192" formatCode="0.0;_頀"/>
    <numFmt numFmtId="193" formatCode="0.0_);[Red]\(0.0\)"/>
    <numFmt numFmtId="194" formatCode="#,##0.000"/>
    <numFmt numFmtId="195" formatCode="_-* #,##0.0_-;\-* #,##0.0_-;_-* &quot;-&quot;?_-;_-@_-"/>
    <numFmt numFmtId="196" formatCode="#,##0.000_ "/>
    <numFmt numFmtId="197" formatCode="0_);\(0\)"/>
    <numFmt numFmtId="198" formatCode="#,##0.00_);\(#,##0.00\)"/>
    <numFmt numFmtId="199" formatCode="0.000"/>
    <numFmt numFmtId="200" formatCode="0.0"/>
    <numFmt numFmtId="201" formatCode="#,##0.00_);[Red]\(#,##0.00\)"/>
    <numFmt numFmtId="202" formatCode="#,##0.0000_ "/>
    <numFmt numFmtId="203" formatCode="#,##0.00000_ "/>
    <numFmt numFmtId="204" formatCode="#,##0.000_);[Red]\(#,##0.000\)"/>
    <numFmt numFmtId="205" formatCode="#,##0.0000_);[Red]\(#,##0.0000\)"/>
    <numFmt numFmtId="206" formatCode="#,##0.00000_);[Red]\(#,##0.00000\)"/>
    <numFmt numFmtId="207" formatCode="#,##0.000000_);[Red]\(#,##0.000000\)"/>
    <numFmt numFmtId="208" formatCode="#,##0.0000000_);[Red]\(#,##0.0000000\)"/>
    <numFmt numFmtId="209" formatCode="#,##0.0000"/>
    <numFmt numFmtId="210" formatCode="0.00_);[Red]\(0.00\)"/>
  </numFmts>
  <fonts count="7">
    <font>
      <sz val="11"/>
      <name val="돋움"/>
      <family val="3"/>
    </font>
    <font>
      <sz val="8"/>
      <name val="돋움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sz val="12"/>
      <color indexed="8"/>
      <name val="새굴림"/>
      <family val="1"/>
    </font>
    <font>
      <b/>
      <sz val="20"/>
      <name val="돋움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80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76" fontId="2" fillId="0" borderId="9" xfId="0" applyNumberFormat="1" applyFont="1" applyBorder="1" applyAlignment="1" applyProtection="1">
      <alignment horizontal="center" vertical="center"/>
      <protection/>
    </xf>
    <xf numFmtId="177" fontId="2" fillId="0" borderId="6" xfId="0" applyNumberFormat="1" applyFont="1" applyBorder="1" applyAlignment="1" applyProtection="1">
      <alignment horizontal="center" vertical="center"/>
      <protection/>
    </xf>
    <xf numFmtId="176" fontId="2" fillId="0" borderId="5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80" fontId="2" fillId="0" borderId="0" xfId="0" applyNumberFormat="1" applyFont="1" applyAlignment="1" applyProtection="1">
      <alignment horizontal="center" vertical="center"/>
      <protection/>
    </xf>
    <xf numFmtId="179" fontId="2" fillId="0" borderId="0" xfId="0" applyNumberFormat="1" applyFont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18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 locked="0"/>
    </xf>
    <xf numFmtId="182" fontId="2" fillId="0" borderId="0" xfId="0" applyNumberFormat="1" applyFont="1" applyAlignment="1" applyProtection="1">
      <alignment/>
      <protection/>
    </xf>
    <xf numFmtId="182" fontId="2" fillId="0" borderId="5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177" fontId="2" fillId="0" borderId="0" xfId="0" applyNumberFormat="1" applyFont="1" applyBorder="1" applyAlignment="1" applyProtection="1">
      <alignment horizontal="center" vertical="center"/>
      <protection/>
    </xf>
    <xf numFmtId="179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184" fontId="2" fillId="0" borderId="0" xfId="0" applyNumberFormat="1" applyFont="1" applyAlignment="1" applyProtection="1">
      <alignment horizontal="center" vertical="center"/>
      <protection/>
    </xf>
    <xf numFmtId="188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197" fontId="2" fillId="0" borderId="7" xfId="0" applyNumberFormat="1" applyFont="1" applyBorder="1" applyAlignment="1" applyProtection="1">
      <alignment horizontal="center" vertical="center"/>
      <protection/>
    </xf>
    <xf numFmtId="187" fontId="2" fillId="0" borderId="0" xfId="0" applyNumberFormat="1" applyFont="1" applyAlignment="1" applyProtection="1">
      <alignment horizontal="center" vertical="center"/>
      <protection/>
    </xf>
    <xf numFmtId="186" fontId="2" fillId="0" borderId="0" xfId="0" applyNumberFormat="1" applyFont="1" applyAlignment="1" applyProtection="1">
      <alignment horizontal="center" vertical="center"/>
      <protection/>
    </xf>
    <xf numFmtId="188" fontId="2" fillId="0" borderId="0" xfId="0" applyNumberFormat="1" applyFont="1" applyAlignment="1" applyProtection="1">
      <alignment horizontal="center" vertical="center"/>
      <protection/>
    </xf>
    <xf numFmtId="197" fontId="3" fillId="0" borderId="7" xfId="0" applyNumberFormat="1" applyFont="1" applyBorder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200" fontId="2" fillId="0" borderId="0" xfId="0" applyNumberFormat="1" applyFont="1" applyAlignment="1" applyProtection="1">
      <alignment horizontal="center" vertical="center"/>
      <protection/>
    </xf>
    <xf numFmtId="1" fontId="2" fillId="0" borderId="0" xfId="0" applyNumberFormat="1" applyFont="1" applyAlignment="1" applyProtection="1">
      <alignment horizontal="center" vertical="center"/>
      <protection/>
    </xf>
    <xf numFmtId="180" fontId="3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shrinkToFit="1"/>
      <protection/>
    </xf>
    <xf numFmtId="0" fontId="2" fillId="0" borderId="0" xfId="0" applyNumberFormat="1" applyFont="1" applyBorder="1" applyAlignment="1" applyProtection="1">
      <alignment shrinkToFit="1"/>
      <protection/>
    </xf>
    <xf numFmtId="0" fontId="2" fillId="0" borderId="5" xfId="0" applyNumberFormat="1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0" xfId="0" applyNumberFormat="1" applyFont="1" applyAlignment="1" applyProtection="1">
      <alignment shrinkToFit="1"/>
      <protection locked="0"/>
    </xf>
    <xf numFmtId="0" fontId="2" fillId="0" borderId="0" xfId="0" applyFont="1" applyAlignment="1" applyProtection="1">
      <alignment shrinkToFit="1"/>
      <protection/>
    </xf>
    <xf numFmtId="0" fontId="2" fillId="0" borderId="0" xfId="0" applyFont="1" applyBorder="1" applyAlignment="1" applyProtection="1">
      <alignment shrinkToFit="1"/>
      <protection/>
    </xf>
    <xf numFmtId="0" fontId="2" fillId="0" borderId="6" xfId="0" applyFont="1" applyBorder="1" applyAlignment="1" applyProtection="1">
      <alignment horizontal="center" vertical="center" shrinkToFit="1"/>
      <protection/>
    </xf>
    <xf numFmtId="0" fontId="2" fillId="0" borderId="4" xfId="0" applyFont="1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179" fontId="2" fillId="0" borderId="0" xfId="0" applyNumberFormat="1" applyFont="1" applyAlignment="1" applyProtection="1">
      <alignment horizontal="center" vertical="center" shrinkToFit="1"/>
      <protection/>
    </xf>
    <xf numFmtId="177" fontId="2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1" xfId="0" applyFont="1" applyBorder="1" applyAlignment="1" applyProtection="1">
      <alignment shrinkToFit="1"/>
      <protection/>
    </xf>
    <xf numFmtId="0" fontId="2" fillId="0" borderId="5" xfId="0" applyFont="1" applyBorder="1" applyAlignment="1" applyProtection="1">
      <alignment horizontal="center" vertical="center" shrinkToFit="1"/>
      <protection/>
    </xf>
    <xf numFmtId="177" fontId="3" fillId="0" borderId="0" xfId="0" applyNumberFormat="1" applyFont="1" applyAlignment="1" applyProtection="1">
      <alignment horizontal="center" vertical="center" shrinkToFit="1"/>
      <protection/>
    </xf>
    <xf numFmtId="186" fontId="2" fillId="0" borderId="0" xfId="0" applyNumberFormat="1" applyFont="1" applyAlignment="1" applyProtection="1">
      <alignment horizontal="center" vertical="center" shrinkToFit="1"/>
      <protection/>
    </xf>
    <xf numFmtId="180" fontId="2" fillId="0" borderId="0" xfId="0" applyNumberFormat="1" applyFont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3" fontId="3" fillId="0" borderId="1" xfId="0" applyNumberFormat="1" applyFont="1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188" fontId="2" fillId="0" borderId="0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/>
    </xf>
    <xf numFmtId="0" fontId="3" fillId="0" borderId="7" xfId="0" applyNumberFormat="1" applyFont="1" applyBorder="1" applyAlignment="1" applyProtection="1">
      <alignment horizontal="center" vertical="center"/>
      <protection/>
    </xf>
    <xf numFmtId="180" fontId="2" fillId="0" borderId="1" xfId="0" applyNumberFormat="1" applyFont="1" applyFill="1" applyBorder="1" applyAlignment="1" applyProtection="1">
      <alignment horizontal="center" vertical="center"/>
      <protection locked="0"/>
    </xf>
    <xf numFmtId="188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9" fontId="2" fillId="0" borderId="1" xfId="0" applyNumberFormat="1" applyFont="1" applyFill="1" applyBorder="1" applyAlignment="1" applyProtection="1">
      <alignment horizontal="center" vertical="center"/>
      <protection locked="0"/>
    </xf>
    <xf numFmtId="178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193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21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17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21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88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84" fontId="5" fillId="0" borderId="0" xfId="0" applyNumberFormat="1" applyFont="1" applyFill="1" applyBorder="1" applyAlignment="1" applyProtection="1">
      <alignment horizontal="center" vertical="center"/>
      <protection locked="0"/>
    </xf>
    <xf numFmtId="193" fontId="5" fillId="0" borderId="0" xfId="0" applyNumberFormat="1" applyFont="1" applyFill="1" applyBorder="1" applyAlignment="1" applyProtection="1">
      <alignment horizontal="center" vertical="center"/>
      <protection locked="0"/>
    </xf>
    <xf numFmtId="193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1" xfId="0" applyNumberFormat="1" applyFont="1" applyFill="1" applyBorder="1" applyAlignment="1" applyProtection="1">
      <alignment horizontal="center" vertical="center"/>
      <protection locked="0"/>
    </xf>
    <xf numFmtId="21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8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18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88" fontId="5" fillId="0" borderId="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Fill="1" applyBorder="1" applyAlignment="1" applyProtection="1">
      <alignment horizontal="center" vertical="center"/>
      <protection locked="0"/>
    </xf>
    <xf numFmtId="193" fontId="5" fillId="0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178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 locked="0"/>
    </xf>
    <xf numFmtId="18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/>
      <protection locked="0"/>
    </xf>
    <xf numFmtId="18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Alignment="1" applyProtection="1">
      <alignment horizontal="center" vertical="center" shrinkToFit="1"/>
      <protection/>
    </xf>
    <xf numFmtId="210" fontId="3" fillId="0" borderId="1" xfId="0" applyNumberFormat="1" applyFont="1" applyFill="1" applyBorder="1" applyAlignment="1" applyProtection="1">
      <alignment horizontal="center" vertical="center"/>
      <protection/>
    </xf>
    <xf numFmtId="210" fontId="3" fillId="0" borderId="1" xfId="0" applyNumberFormat="1" applyFont="1" applyFill="1" applyBorder="1" applyAlignment="1" applyProtection="1">
      <alignment horizontal="center" vertical="center"/>
      <protection locked="0"/>
    </xf>
    <xf numFmtId="180" fontId="2" fillId="0" borderId="1" xfId="0" applyNumberFormat="1" applyFont="1" applyBorder="1" applyAlignment="1" applyProtection="1">
      <alignment horizontal="center" vertical="center"/>
      <protection/>
    </xf>
    <xf numFmtId="180" fontId="2" fillId="0" borderId="1" xfId="0" applyNumberFormat="1" applyFont="1" applyBorder="1" applyAlignment="1" applyProtection="1">
      <alignment horizontal="center" vertical="center" shrinkToFit="1"/>
      <protection/>
    </xf>
    <xf numFmtId="180" fontId="2" fillId="0" borderId="13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3" fillId="0" borderId="1" xfId="0" applyNumberFormat="1" applyFont="1" applyFill="1" applyBorder="1" applyAlignment="1" applyProtection="1">
      <alignment horizontal="center" vertical="center"/>
      <protection locked="0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200" fontId="3" fillId="0" borderId="0" xfId="0" applyNumberFormat="1" applyFont="1" applyBorder="1" applyAlignment="1" applyProtection="1">
      <alignment horizontal="center" vertical="center"/>
      <protection/>
    </xf>
    <xf numFmtId="177" fontId="3" fillId="0" borderId="1" xfId="0" applyNumberFormat="1" applyFont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Alignment="1" applyProtection="1">
      <alignment horizontal="center" vertical="center" shrinkToFit="1"/>
      <protection locked="0"/>
    </xf>
    <xf numFmtId="178" fontId="3" fillId="0" borderId="0" xfId="0" applyNumberFormat="1" applyFont="1" applyAlignment="1" applyProtection="1">
      <alignment horizontal="center" vertical="center" shrinkToFit="1"/>
      <protection/>
    </xf>
    <xf numFmtId="49" fontId="3" fillId="0" borderId="7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210" fontId="2" fillId="0" borderId="0" xfId="0" applyNumberFormat="1" applyFont="1" applyFill="1" applyBorder="1" applyAlignment="1" applyProtection="1">
      <alignment horizontal="center" vertical="center"/>
      <protection/>
    </xf>
    <xf numFmtId="21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1" xfId="0" applyNumberFormat="1" applyFont="1" applyFill="1" applyBorder="1" applyAlignment="1" applyProtection="1">
      <alignment horizontal="center" vertical="center"/>
      <protection/>
    </xf>
    <xf numFmtId="182" fontId="3" fillId="0" borderId="7" xfId="0" applyNumberFormat="1" applyFont="1" applyBorder="1" applyAlignment="1" applyProtection="1">
      <alignment horizontal="center" vertical="center" shrinkToFit="1"/>
      <protection/>
    </xf>
    <xf numFmtId="178" fontId="2" fillId="0" borderId="0" xfId="0" applyNumberFormat="1" applyFont="1" applyAlignment="1" applyProtection="1">
      <alignment horizontal="center" vertical="center" shrinkToFit="1"/>
      <protection/>
    </xf>
    <xf numFmtId="178" fontId="2" fillId="0" borderId="1" xfId="0" applyNumberFormat="1" applyFont="1" applyBorder="1" applyAlignment="1" applyProtection="1">
      <alignment horizontal="center" vertical="center" shrinkToFit="1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Alignment="1" applyProtection="1">
      <alignment shrinkToFit="1"/>
      <protection/>
    </xf>
    <xf numFmtId="180" fontId="2" fillId="0" borderId="0" xfId="0" applyNumberFormat="1" applyFont="1" applyBorder="1" applyAlignment="1" applyProtection="1">
      <alignment shrinkToFit="1"/>
      <protection/>
    </xf>
    <xf numFmtId="180" fontId="2" fillId="0" borderId="3" xfId="0" applyNumberFormat="1" applyFont="1" applyBorder="1" applyAlignment="1" applyProtection="1">
      <alignment horizontal="center" vertical="center" shrinkToFit="1"/>
      <protection/>
    </xf>
    <xf numFmtId="180" fontId="2" fillId="0" borderId="0" xfId="0" applyNumberFormat="1" applyFont="1" applyAlignment="1" applyProtection="1">
      <alignment shrinkToFit="1"/>
      <protection locked="0"/>
    </xf>
    <xf numFmtId="180" fontId="2" fillId="0" borderId="0" xfId="0" applyNumberFormat="1" applyFont="1" applyBorder="1" applyAlignment="1" applyProtection="1">
      <alignment horizontal="center" vertical="center" shrinkToFit="1"/>
      <protection/>
    </xf>
    <xf numFmtId="184" fontId="2" fillId="0" borderId="0" xfId="0" applyNumberFormat="1" applyFont="1" applyBorder="1" applyAlignment="1" applyProtection="1">
      <alignment horizontal="center" vertical="center" shrinkToFit="1"/>
      <protection/>
    </xf>
    <xf numFmtId="184" fontId="2" fillId="0" borderId="1" xfId="0" applyNumberFormat="1" applyFont="1" applyBorder="1" applyAlignment="1" applyProtection="1">
      <alignment horizontal="center" vertical="center" shrinkToFit="1"/>
      <protection/>
    </xf>
    <xf numFmtId="179" fontId="3" fillId="0" borderId="0" xfId="0" applyNumberFormat="1" applyFont="1" applyAlignment="1" applyProtection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horizontal="center" vertical="center"/>
      <protection locked="0"/>
    </xf>
    <xf numFmtId="201" fontId="2" fillId="0" borderId="1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Alignment="1" applyProtection="1">
      <alignment horizontal="center" vertical="center"/>
      <protection/>
    </xf>
    <xf numFmtId="210" fontId="3" fillId="0" borderId="0" xfId="0" applyNumberFormat="1" applyFont="1" applyAlignment="1" applyProtection="1">
      <alignment horizontal="center" vertical="center"/>
      <protection/>
    </xf>
    <xf numFmtId="210" fontId="2" fillId="0" borderId="1" xfId="0" applyNumberFormat="1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 horizontal="center" vertical="center"/>
      <protection/>
    </xf>
    <xf numFmtId="193" fontId="2" fillId="0" borderId="0" xfId="0" applyNumberFormat="1" applyFont="1" applyAlignment="1" applyProtection="1">
      <alignment horizontal="center" vertical="center" shrinkToFit="1"/>
      <protection/>
    </xf>
    <xf numFmtId="182" fontId="2" fillId="0" borderId="13" xfId="0" applyNumberFormat="1" applyFont="1" applyBorder="1" applyAlignment="1" applyProtection="1">
      <alignment horizontal="center" vertical="center" shrinkToFit="1"/>
      <protection/>
    </xf>
    <xf numFmtId="178" fontId="2" fillId="0" borderId="13" xfId="0" applyNumberFormat="1" applyFont="1" applyBorder="1" applyAlignment="1" applyProtection="1">
      <alignment horizontal="center" vertical="center" shrinkToFit="1"/>
      <protection/>
    </xf>
    <xf numFmtId="21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/>
    </xf>
    <xf numFmtId="178" fontId="3" fillId="0" borderId="1" xfId="0" applyNumberFormat="1" applyFont="1" applyBorder="1" applyAlignment="1" applyProtection="1">
      <alignment horizontal="center" vertical="center"/>
      <protection/>
    </xf>
    <xf numFmtId="18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Alignment="1" applyProtection="1">
      <alignment/>
      <protection locked="0"/>
    </xf>
    <xf numFmtId="178" fontId="2" fillId="0" borderId="14" xfId="0" applyNumberFormat="1" applyFont="1" applyBorder="1" applyAlignment="1" applyProtection="1">
      <alignment horizontal="center" vertical="center" shrinkToFit="1"/>
      <protection/>
    </xf>
    <xf numFmtId="178" fontId="2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2" fillId="0" borderId="8" xfId="0" applyFont="1" applyBorder="1" applyAlignment="1" applyProtection="1">
      <alignment horizontal="right"/>
      <protection locked="0"/>
    </xf>
    <xf numFmtId="0" fontId="0" fillId="0" borderId="8" xfId="0" applyBorder="1" applyAlignment="1">
      <alignment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181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84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84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3" xfId="0" applyNumberFormat="1" applyFont="1" applyBorder="1" applyAlignment="1" applyProtection="1">
      <alignment horizontal="center" vertical="center"/>
      <protection/>
    </xf>
    <xf numFmtId="177" fontId="2" fillId="0" borderId="1" xfId="0" applyNumberFormat="1" applyFont="1" applyBorder="1" applyAlignment="1" applyProtection="1">
      <alignment horizontal="center" vertical="center" shrinkToFit="1"/>
      <protection/>
    </xf>
    <xf numFmtId="193" fontId="3" fillId="0" borderId="0" xfId="0" applyNumberFormat="1" applyFont="1" applyAlignment="1" applyProtection="1">
      <alignment horizontal="center" vertical="center"/>
      <protection/>
    </xf>
    <xf numFmtId="193" fontId="2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2" fillId="0" borderId="1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8" xfId="0" applyNumberFormat="1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right"/>
    </xf>
    <xf numFmtId="0" fontId="0" fillId="0" borderId="1" xfId="0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181" fontId="2" fillId="0" borderId="0" xfId="0" applyNumberFormat="1" applyFont="1" applyAlignment="1" applyProtection="1">
      <alignment horizontal="center" vertical="center"/>
      <protection/>
    </xf>
    <xf numFmtId="182" fontId="2" fillId="0" borderId="0" xfId="0" applyNumberFormat="1" applyFont="1" applyAlignment="1" applyProtection="1">
      <alignment horizontal="center" vertical="center" shrinkToFit="1"/>
      <protection/>
    </xf>
    <xf numFmtId="182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0" xfId="0" applyNumberFormat="1" applyFont="1" applyFill="1" applyBorder="1" applyAlignment="1" applyProtection="1">
      <alignment horizontal="center" vertical="center"/>
      <protection locked="0"/>
    </xf>
    <xf numFmtId="193" fontId="2" fillId="0" borderId="1" xfId="0" applyNumberFormat="1" applyFont="1" applyFill="1" applyBorder="1" applyAlignment="1" applyProtection="1">
      <alignment horizontal="center" vertical="center"/>
      <protection locked="0"/>
    </xf>
    <xf numFmtId="179" fontId="2" fillId="0" borderId="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2" customWidth="1"/>
    <col min="2" max="2" width="9.3359375" style="2" customWidth="1"/>
    <col min="3" max="3" width="9.4453125" style="2" customWidth="1"/>
    <col min="4" max="6" width="9.3359375" style="2" customWidth="1"/>
    <col min="7" max="7" width="9.4453125" style="2" customWidth="1"/>
    <col min="8" max="9" width="9.3359375" style="2" customWidth="1"/>
    <col min="10" max="16384" width="8.88671875" style="2" customWidth="1"/>
  </cols>
  <sheetData>
    <row r="1" ht="30" customHeight="1"/>
    <row r="2" spans="1:9" ht="30" customHeight="1">
      <c r="A2" s="219" t="s">
        <v>0</v>
      </c>
      <c r="B2" s="219"/>
      <c r="C2" s="219"/>
      <c r="D2" s="219"/>
      <c r="E2" s="219"/>
      <c r="F2" s="219"/>
      <c r="G2" s="219"/>
      <c r="H2" s="219"/>
      <c r="I2" s="219"/>
    </row>
    <row r="3" spans="1:9" ht="30" customHeight="1" thickBot="1">
      <c r="A3" s="223" t="s">
        <v>1</v>
      </c>
      <c r="B3" s="223"/>
      <c r="C3" s="5"/>
      <c r="D3" s="5"/>
      <c r="E3" s="5"/>
      <c r="F3" s="5"/>
      <c r="G3" s="5"/>
      <c r="H3" s="5"/>
      <c r="I3" s="5"/>
    </row>
    <row r="4" spans="1:9" ht="30" customHeight="1">
      <c r="A4" s="220" t="s">
        <v>45</v>
      </c>
      <c r="B4" s="224" t="s">
        <v>2</v>
      </c>
      <c r="C4" s="225"/>
      <c r="D4" s="225"/>
      <c r="E4" s="221"/>
      <c r="F4" s="224" t="s">
        <v>3</v>
      </c>
      <c r="G4" s="225"/>
      <c r="H4" s="225"/>
      <c r="I4" s="225"/>
    </row>
    <row r="5" spans="1:9" ht="30" customHeight="1">
      <c r="A5" s="221"/>
      <c r="B5" s="9" t="s">
        <v>5</v>
      </c>
      <c r="C5" s="9" t="s">
        <v>6</v>
      </c>
      <c r="D5" s="9" t="s">
        <v>7</v>
      </c>
      <c r="E5" s="9" t="s">
        <v>8</v>
      </c>
      <c r="F5" s="9" t="s">
        <v>5</v>
      </c>
      <c r="G5" s="9" t="s">
        <v>6</v>
      </c>
      <c r="H5" s="9" t="s">
        <v>7</v>
      </c>
      <c r="I5" s="10" t="s">
        <v>8</v>
      </c>
    </row>
    <row r="6" spans="1:9" ht="45.75" customHeight="1">
      <c r="A6" s="11">
        <v>1992</v>
      </c>
      <c r="B6" s="12" t="s">
        <v>10</v>
      </c>
      <c r="C6" s="12" t="s">
        <v>10</v>
      </c>
      <c r="D6" s="12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</row>
    <row r="7" spans="1:9" ht="45.75" customHeight="1">
      <c r="A7" s="11">
        <v>1993</v>
      </c>
      <c r="B7" s="12">
        <v>6021</v>
      </c>
      <c r="C7" s="12">
        <v>5091</v>
      </c>
      <c r="D7" s="12">
        <v>930</v>
      </c>
      <c r="E7" s="12" t="s">
        <v>10</v>
      </c>
      <c r="F7" s="12">
        <v>20137</v>
      </c>
      <c r="G7" s="12">
        <v>17226</v>
      </c>
      <c r="H7" s="12">
        <v>2911</v>
      </c>
      <c r="I7" s="12" t="s">
        <v>10</v>
      </c>
    </row>
    <row r="8" spans="1:9" ht="45.75" customHeight="1">
      <c r="A8" s="11">
        <v>1994</v>
      </c>
      <c r="B8" s="12">
        <v>6133</v>
      </c>
      <c r="C8" s="12" t="s">
        <v>10</v>
      </c>
      <c r="D8" s="12" t="s">
        <v>10</v>
      </c>
      <c r="E8" s="12" t="s">
        <v>10</v>
      </c>
      <c r="F8" s="12">
        <v>19660</v>
      </c>
      <c r="G8" s="12" t="s">
        <v>10</v>
      </c>
      <c r="H8" s="12" t="s">
        <v>10</v>
      </c>
      <c r="I8" s="12" t="s">
        <v>10</v>
      </c>
    </row>
    <row r="9" spans="1:9" ht="44.25" customHeight="1">
      <c r="A9" s="11">
        <v>1995</v>
      </c>
      <c r="B9" s="12">
        <v>5798</v>
      </c>
      <c r="C9" s="12" t="s">
        <v>10</v>
      </c>
      <c r="D9" s="12" t="s">
        <v>10</v>
      </c>
      <c r="E9" s="12" t="s">
        <v>10</v>
      </c>
      <c r="F9" s="12">
        <v>17403</v>
      </c>
      <c r="G9" s="12" t="s">
        <v>10</v>
      </c>
      <c r="H9" s="12" t="s">
        <v>10</v>
      </c>
      <c r="I9" s="12" t="s">
        <v>10</v>
      </c>
    </row>
    <row r="10" spans="1:9" ht="44.25" customHeight="1">
      <c r="A10" s="11">
        <v>1996</v>
      </c>
      <c r="B10" s="12">
        <v>5576</v>
      </c>
      <c r="C10" s="12" t="s">
        <v>10</v>
      </c>
      <c r="D10" s="12" t="s">
        <v>10</v>
      </c>
      <c r="E10" s="12" t="s">
        <v>10</v>
      </c>
      <c r="F10" s="12">
        <v>16543</v>
      </c>
      <c r="G10" s="12" t="s">
        <v>10</v>
      </c>
      <c r="H10" s="12" t="s">
        <v>10</v>
      </c>
      <c r="I10" s="12" t="s">
        <v>10</v>
      </c>
    </row>
    <row r="11" spans="1:9" ht="43.5" customHeight="1">
      <c r="A11" s="11">
        <v>1997</v>
      </c>
      <c r="B11" s="12">
        <v>5454</v>
      </c>
      <c r="C11" s="12" t="s">
        <v>10</v>
      </c>
      <c r="D11" s="12" t="s">
        <v>10</v>
      </c>
      <c r="E11" s="12" t="s">
        <v>10</v>
      </c>
      <c r="F11" s="12">
        <v>16364</v>
      </c>
      <c r="G11" s="12" t="s">
        <v>10</v>
      </c>
      <c r="H11" s="12" t="s">
        <v>10</v>
      </c>
      <c r="I11" s="12" t="s">
        <v>10</v>
      </c>
    </row>
    <row r="12" spans="1:9" ht="43.5" customHeight="1">
      <c r="A12" s="11">
        <v>1998</v>
      </c>
      <c r="B12" s="12">
        <v>5398</v>
      </c>
      <c r="C12" s="12" t="s">
        <v>10</v>
      </c>
      <c r="D12" s="12" t="s">
        <v>10</v>
      </c>
      <c r="E12" s="12" t="s">
        <v>10</v>
      </c>
      <c r="F12" s="12">
        <v>15229</v>
      </c>
      <c r="G12" s="12" t="s">
        <v>10</v>
      </c>
      <c r="H12" s="12" t="s">
        <v>10</v>
      </c>
      <c r="I12" s="12" t="s">
        <v>10</v>
      </c>
    </row>
    <row r="13" spans="1:9" ht="43.5" customHeight="1">
      <c r="A13" s="11">
        <v>1999</v>
      </c>
      <c r="B13" s="12">
        <v>5308</v>
      </c>
      <c r="C13" s="12" t="s">
        <v>10</v>
      </c>
      <c r="D13" s="12" t="s">
        <v>10</v>
      </c>
      <c r="E13" s="12" t="s">
        <v>10</v>
      </c>
      <c r="F13" s="12">
        <v>14812</v>
      </c>
      <c r="G13" s="12" t="s">
        <v>10</v>
      </c>
      <c r="H13" s="12" t="s">
        <v>10</v>
      </c>
      <c r="I13" s="12" t="s">
        <v>10</v>
      </c>
    </row>
    <row r="14" spans="1:9" ht="43.5" customHeight="1">
      <c r="A14" s="11">
        <v>2000</v>
      </c>
      <c r="B14" s="13">
        <v>5019</v>
      </c>
      <c r="C14" s="13">
        <v>3788</v>
      </c>
      <c r="D14" s="13">
        <v>647</v>
      </c>
      <c r="E14" s="13">
        <v>584</v>
      </c>
      <c r="F14" s="13">
        <v>13612</v>
      </c>
      <c r="G14" s="13" t="s">
        <v>10</v>
      </c>
      <c r="H14" s="13" t="s">
        <v>10</v>
      </c>
      <c r="I14" s="13" t="s">
        <v>10</v>
      </c>
    </row>
    <row r="15" spans="1:9" ht="43.5" customHeight="1">
      <c r="A15" s="11">
        <v>2001</v>
      </c>
      <c r="B15" s="13">
        <v>4776</v>
      </c>
      <c r="C15" s="13">
        <v>3694</v>
      </c>
      <c r="D15" s="13">
        <v>590</v>
      </c>
      <c r="E15" s="13">
        <v>492</v>
      </c>
      <c r="F15" s="13">
        <v>12895</v>
      </c>
      <c r="G15" s="13" t="s">
        <v>41</v>
      </c>
      <c r="H15" s="13" t="s">
        <v>41</v>
      </c>
      <c r="I15" s="13" t="s">
        <v>41</v>
      </c>
    </row>
    <row r="16" spans="1:9" ht="43.5" customHeight="1">
      <c r="A16" s="11">
        <v>2002</v>
      </c>
      <c r="B16" s="13">
        <v>4433</v>
      </c>
      <c r="C16" s="13">
        <v>3384</v>
      </c>
      <c r="D16" s="13">
        <v>638</v>
      </c>
      <c r="E16" s="13">
        <v>411</v>
      </c>
      <c r="F16" s="13">
        <v>12208</v>
      </c>
      <c r="G16" s="13"/>
      <c r="H16" s="13" t="s">
        <v>10</v>
      </c>
      <c r="I16" s="13" t="s">
        <v>10</v>
      </c>
    </row>
    <row r="17" spans="1:9" s="1" customFormat="1" ht="43.5" customHeight="1">
      <c r="A17" s="101">
        <v>2003</v>
      </c>
      <c r="B17" s="13">
        <v>4452</v>
      </c>
      <c r="C17" s="163">
        <v>3472</v>
      </c>
      <c r="D17" s="163">
        <v>630</v>
      </c>
      <c r="E17" s="163">
        <v>350</v>
      </c>
      <c r="F17" s="13">
        <v>12382</v>
      </c>
      <c r="G17" s="163">
        <v>11488</v>
      </c>
      <c r="H17" s="163">
        <v>894</v>
      </c>
      <c r="I17" s="163" t="s">
        <v>132</v>
      </c>
    </row>
    <row r="18" spans="1:9" s="38" customFormat="1" ht="43.5" customHeight="1" thickBot="1">
      <c r="A18" s="74">
        <v>2004</v>
      </c>
      <c r="B18" s="95">
        <v>4391</v>
      </c>
      <c r="C18" s="75">
        <v>3426</v>
      </c>
      <c r="D18" s="75">
        <v>614</v>
      </c>
      <c r="E18" s="75">
        <v>351</v>
      </c>
      <c r="F18" s="95">
        <v>12013</v>
      </c>
      <c r="G18" s="75">
        <v>11172</v>
      </c>
      <c r="H18" s="75">
        <v>841</v>
      </c>
      <c r="I18" s="75" t="s">
        <v>133</v>
      </c>
    </row>
    <row r="19" spans="1:4" ht="13.5" customHeight="1">
      <c r="A19" s="222" t="s">
        <v>42</v>
      </c>
      <c r="B19" s="222"/>
      <c r="D19" s="2" t="s">
        <v>121</v>
      </c>
    </row>
  </sheetData>
  <sheetProtection selectLockedCells="1"/>
  <mergeCells count="6">
    <mergeCell ref="A2:I2"/>
    <mergeCell ref="A4:A5"/>
    <mergeCell ref="A19:B19"/>
    <mergeCell ref="A3:B3"/>
    <mergeCell ref="B4:E4"/>
    <mergeCell ref="F4:I4"/>
  </mergeCells>
  <printOptions horizontalCentered="1"/>
  <pageMargins left="0.33" right="0.35" top="0.5905511811023623" bottom="0.5905511811023623" header="0.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70" zoomScaleNormal="70" workbookViewId="0" topLeftCell="A1">
      <selection activeCell="A1" sqref="A1"/>
    </sheetView>
  </sheetViews>
  <sheetFormatPr defaultColWidth="8.88671875" defaultRowHeight="54.75" customHeight="1"/>
  <cols>
    <col min="1" max="1" width="7.88671875" style="2" customWidth="1"/>
    <col min="2" max="8" width="9.88671875" style="2" customWidth="1"/>
    <col min="9" max="16384" width="8.88671875" style="2" customWidth="1"/>
  </cols>
  <sheetData>
    <row r="1" spans="1:8" ht="30" customHeight="1">
      <c r="A1" s="3"/>
      <c r="B1" s="3"/>
      <c r="C1" s="3"/>
      <c r="D1" s="3"/>
      <c r="E1" s="3"/>
      <c r="F1" s="3"/>
      <c r="G1" s="3"/>
      <c r="H1" s="3"/>
    </row>
    <row r="2" spans="1:8" ht="30" customHeight="1">
      <c r="A2" s="230" t="s">
        <v>46</v>
      </c>
      <c r="B2" s="230"/>
      <c r="C2" s="230"/>
      <c r="D2" s="230"/>
      <c r="E2" s="230"/>
      <c r="F2" s="230"/>
      <c r="G2" s="230"/>
      <c r="H2" s="230"/>
    </row>
    <row r="3" spans="1:12" ht="30" customHeight="1" thickBot="1">
      <c r="A3" s="3"/>
      <c r="B3" s="3"/>
      <c r="C3" s="17"/>
      <c r="D3" s="17"/>
      <c r="E3" s="5"/>
      <c r="F3" s="4"/>
      <c r="G3" s="4"/>
      <c r="H3" s="4" t="s">
        <v>11</v>
      </c>
      <c r="L3" s="1"/>
    </row>
    <row r="4" spans="1:12" ht="30" customHeight="1">
      <c r="A4" s="220" t="s">
        <v>47</v>
      </c>
      <c r="B4" s="226" t="s">
        <v>139</v>
      </c>
      <c r="C4" s="227"/>
      <c r="D4" s="228"/>
      <c r="E4" s="231" t="s">
        <v>140</v>
      </c>
      <c r="F4" s="224" t="s">
        <v>138</v>
      </c>
      <c r="G4" s="225"/>
      <c r="H4" s="225"/>
      <c r="L4" s="1"/>
    </row>
    <row r="5" spans="1:12" ht="30" customHeight="1">
      <c r="A5" s="221"/>
      <c r="B5" s="9" t="s">
        <v>136</v>
      </c>
      <c r="C5" s="9" t="s">
        <v>13</v>
      </c>
      <c r="D5" s="9" t="s">
        <v>12</v>
      </c>
      <c r="E5" s="232"/>
      <c r="F5" s="9" t="s">
        <v>5</v>
      </c>
      <c r="G5" s="10" t="s">
        <v>13</v>
      </c>
      <c r="H5" s="9" t="s">
        <v>12</v>
      </c>
      <c r="L5" s="18"/>
    </row>
    <row r="6" spans="1:12" ht="95.25" customHeight="1">
      <c r="A6" s="11">
        <v>1999</v>
      </c>
      <c r="B6" s="12">
        <f>SUM(C6:D6)</f>
        <v>7812</v>
      </c>
      <c r="C6" s="12">
        <v>4962</v>
      </c>
      <c r="D6" s="12">
        <v>2850</v>
      </c>
      <c r="E6" s="12">
        <v>3062</v>
      </c>
      <c r="F6" s="19">
        <f>SUM(G6:H6)</f>
        <v>1.4700000000000002</v>
      </c>
      <c r="G6" s="19">
        <v>0.93</v>
      </c>
      <c r="H6" s="19">
        <v>0.54</v>
      </c>
      <c r="L6" s="69"/>
    </row>
    <row r="7" spans="1:12" ht="95.25" customHeight="1">
      <c r="A7" s="11">
        <v>2000</v>
      </c>
      <c r="B7" s="13">
        <f>SUM(C7:D7)</f>
        <v>7798</v>
      </c>
      <c r="C7" s="13">
        <v>4917</v>
      </c>
      <c r="D7" s="13">
        <v>2881</v>
      </c>
      <c r="E7" s="13">
        <v>3244</v>
      </c>
      <c r="F7" s="19">
        <f>SUM(G7:H7)</f>
        <v>1.5499999999999998</v>
      </c>
      <c r="G7" s="19">
        <v>0.98</v>
      </c>
      <c r="H7" s="19">
        <v>0.57</v>
      </c>
      <c r="L7" s="69"/>
    </row>
    <row r="8" spans="1:12" ht="95.25" customHeight="1">
      <c r="A8" s="11">
        <v>2001</v>
      </c>
      <c r="B8" s="13">
        <v>7687</v>
      </c>
      <c r="C8" s="13">
        <v>4920</v>
      </c>
      <c r="D8" s="13">
        <v>2767</v>
      </c>
      <c r="E8" s="13">
        <v>3414</v>
      </c>
      <c r="F8" s="19">
        <v>1.61</v>
      </c>
      <c r="G8" s="19">
        <v>1.03</v>
      </c>
      <c r="H8" s="19">
        <v>0.58</v>
      </c>
      <c r="L8" s="69"/>
    </row>
    <row r="9" spans="1:12" ht="95.25" customHeight="1">
      <c r="A9" s="11">
        <v>2002</v>
      </c>
      <c r="B9" s="13">
        <f>SUM(C9:D9)</f>
        <v>7657</v>
      </c>
      <c r="C9" s="13">
        <v>4907</v>
      </c>
      <c r="D9" s="13">
        <v>2750</v>
      </c>
      <c r="E9" s="13">
        <v>3465</v>
      </c>
      <c r="F9" s="69">
        <f>SUM(G9:H9)</f>
        <v>1.727272727272727</v>
      </c>
      <c r="G9" s="69">
        <f>C9/4433</f>
        <v>1.1069253327317843</v>
      </c>
      <c r="H9" s="69">
        <f>D1:D9/4433</f>
        <v>0.6203473945409429</v>
      </c>
      <c r="L9" s="69"/>
    </row>
    <row r="10" spans="1:12" s="1" customFormat="1" ht="95.25" customHeight="1">
      <c r="A10" s="101">
        <v>2003</v>
      </c>
      <c r="B10" s="164">
        <v>7606</v>
      </c>
      <c r="C10" s="163">
        <v>4870</v>
      </c>
      <c r="D10" s="163">
        <v>2736</v>
      </c>
      <c r="E10" s="163">
        <v>3465</v>
      </c>
      <c r="F10" s="165">
        <v>1.73</v>
      </c>
      <c r="G10" s="166">
        <v>1.11</v>
      </c>
      <c r="H10" s="166">
        <v>0.62</v>
      </c>
      <c r="L10" s="166"/>
    </row>
    <row r="11" spans="1:12" ht="95.25" customHeight="1" thickBot="1">
      <c r="A11" s="74">
        <v>2004</v>
      </c>
      <c r="B11" s="96">
        <v>7590</v>
      </c>
      <c r="C11" s="75">
        <v>4823</v>
      </c>
      <c r="D11" s="75">
        <v>2767</v>
      </c>
      <c r="E11" s="75">
        <v>3465</v>
      </c>
      <c r="F11" s="148">
        <v>1.7</v>
      </c>
      <c r="G11" s="149">
        <v>1.08</v>
      </c>
      <c r="H11" s="149">
        <v>0.62</v>
      </c>
      <c r="L11" s="193"/>
    </row>
    <row r="12" spans="6:12" ht="14.25" customHeight="1">
      <c r="F12" s="229" t="s">
        <v>42</v>
      </c>
      <c r="G12" s="229"/>
      <c r="H12" s="229"/>
      <c r="L12" s="1"/>
    </row>
    <row r="16" ht="54.75" customHeight="1">
      <c r="E16" s="3"/>
    </row>
  </sheetData>
  <sheetProtection selectLockedCells="1"/>
  <mergeCells count="6">
    <mergeCell ref="B4:D4"/>
    <mergeCell ref="F4:H4"/>
    <mergeCell ref="F12:H12"/>
    <mergeCell ref="A2:H2"/>
    <mergeCell ref="A4:A5"/>
    <mergeCell ref="E4:E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1"/>
  <sheetViews>
    <sheetView zoomScale="75" zoomScaleNormal="75" zoomScaleSheetLayoutView="70" workbookViewId="0" topLeftCell="A1">
      <selection activeCell="A1" sqref="A1"/>
    </sheetView>
  </sheetViews>
  <sheetFormatPr defaultColWidth="8.88671875" defaultRowHeight="39.75" customHeight="1"/>
  <cols>
    <col min="1" max="1" width="7.88671875" style="2" customWidth="1"/>
    <col min="2" max="2" width="8.6640625" style="2" customWidth="1"/>
    <col min="3" max="3" width="8.3359375" style="2" customWidth="1"/>
    <col min="4" max="4" width="8.4453125" style="2" customWidth="1"/>
    <col min="5" max="6" width="8.6640625" style="2" customWidth="1"/>
    <col min="7" max="7" width="8.4453125" style="2" customWidth="1"/>
    <col min="8" max="9" width="8.6640625" style="2" customWidth="1"/>
    <col min="10" max="10" width="8.4453125" style="2" customWidth="1"/>
    <col min="11" max="17" width="8.5546875" style="2" customWidth="1"/>
    <col min="18" max="18" width="8.4453125" style="2" customWidth="1"/>
    <col min="19" max="19" width="7.88671875" style="2" customWidth="1"/>
    <col min="20" max="20" width="7.6640625" style="2" customWidth="1"/>
    <col min="21" max="21" width="7.77734375" style="2" customWidth="1"/>
    <col min="22" max="26" width="7.6640625" style="2" customWidth="1"/>
    <col min="27" max="27" width="7.77734375" style="2" customWidth="1"/>
    <col min="28" max="28" width="7.6640625" style="2" customWidth="1"/>
    <col min="29" max="30" width="9.4453125" style="2" customWidth="1"/>
    <col min="31" max="36" width="9.6640625" style="2" customWidth="1"/>
    <col min="37" max="37" width="7.88671875" style="2" customWidth="1"/>
    <col min="38" max="46" width="8.5546875" style="2" customWidth="1"/>
    <col min="47" max="47" width="8.4453125" style="2" customWidth="1"/>
    <col min="48" max="49" width="8.5546875" style="2" customWidth="1"/>
    <col min="50" max="51" width="8.4453125" style="2" customWidth="1"/>
    <col min="52" max="52" width="8.5546875" style="2" customWidth="1"/>
    <col min="53" max="54" width="8.4453125" style="2" customWidth="1"/>
    <col min="55" max="55" width="7.88671875" style="2" customWidth="1"/>
    <col min="56" max="63" width="8.5546875" style="2" customWidth="1"/>
    <col min="64" max="69" width="12.77734375" style="2" customWidth="1"/>
    <col min="70" max="70" width="7.88671875" style="2" customWidth="1"/>
    <col min="71" max="71" width="8.5546875" style="2" customWidth="1"/>
    <col min="72" max="72" width="8.3359375" style="2" customWidth="1"/>
    <col min="73" max="78" width="8.5546875" style="2" customWidth="1"/>
    <col min="79" max="16384" width="8.77734375" style="2" customWidth="1"/>
  </cols>
  <sheetData>
    <row r="1" ht="30" customHeight="1">
      <c r="Q1" s="20"/>
    </row>
    <row r="2" spans="1:79" s="3" customFormat="1" ht="30" customHeight="1">
      <c r="A2" s="230" t="s">
        <v>48</v>
      </c>
      <c r="B2" s="230"/>
      <c r="C2" s="230"/>
      <c r="D2" s="230"/>
      <c r="E2" s="230"/>
      <c r="F2" s="230"/>
      <c r="G2" s="230"/>
      <c r="H2" s="230"/>
      <c r="I2" s="230"/>
      <c r="J2" s="230" t="s">
        <v>141</v>
      </c>
      <c r="K2" s="230"/>
      <c r="L2" s="230"/>
      <c r="M2" s="230"/>
      <c r="N2" s="230"/>
      <c r="O2" s="230"/>
      <c r="P2" s="230"/>
      <c r="Q2" s="230"/>
      <c r="R2" s="230"/>
      <c r="S2" s="230" t="s">
        <v>72</v>
      </c>
      <c r="T2" s="230"/>
      <c r="U2" s="230"/>
      <c r="V2" s="230"/>
      <c r="W2" s="230"/>
      <c r="X2" s="230"/>
      <c r="Y2" s="230"/>
      <c r="Z2" s="230"/>
      <c r="AA2" s="230"/>
      <c r="AB2" s="230"/>
      <c r="AC2" s="230" t="s">
        <v>38</v>
      </c>
      <c r="AD2" s="230"/>
      <c r="AE2" s="230"/>
      <c r="AF2" s="230"/>
      <c r="AG2" s="230"/>
      <c r="AH2" s="230"/>
      <c r="AI2" s="230"/>
      <c r="AJ2" s="230"/>
      <c r="AK2" s="230" t="s">
        <v>39</v>
      </c>
      <c r="AL2" s="230"/>
      <c r="AM2" s="230"/>
      <c r="AN2" s="230"/>
      <c r="AO2" s="230"/>
      <c r="AP2" s="230"/>
      <c r="AQ2" s="230"/>
      <c r="AR2" s="230"/>
      <c r="AS2" s="230"/>
      <c r="AT2" s="230" t="s">
        <v>148</v>
      </c>
      <c r="AU2" s="234"/>
      <c r="AV2" s="234"/>
      <c r="AW2" s="234"/>
      <c r="AX2" s="234"/>
      <c r="AY2" s="234"/>
      <c r="AZ2" s="234"/>
      <c r="BA2" s="234"/>
      <c r="BB2" s="234"/>
      <c r="BC2" s="230" t="s">
        <v>78</v>
      </c>
      <c r="BD2" s="230"/>
      <c r="BE2" s="230"/>
      <c r="BF2" s="230"/>
      <c r="BG2" s="230"/>
      <c r="BH2" s="230"/>
      <c r="BI2" s="230"/>
      <c r="BJ2" s="230"/>
      <c r="BK2" s="230"/>
      <c r="BL2" s="235"/>
      <c r="BM2" s="235"/>
      <c r="BN2" s="235"/>
      <c r="BO2" s="235"/>
      <c r="BP2" s="235"/>
      <c r="BQ2" s="235"/>
      <c r="BR2" s="230" t="s">
        <v>40</v>
      </c>
      <c r="BS2" s="230"/>
      <c r="BT2" s="230"/>
      <c r="BU2" s="230"/>
      <c r="BV2" s="230"/>
      <c r="BW2" s="230"/>
      <c r="BX2" s="230"/>
      <c r="BY2" s="230"/>
      <c r="BZ2" s="230"/>
      <c r="CA2" s="24"/>
    </row>
    <row r="3" spans="1:77" s="3" customFormat="1" ht="30" customHeight="1" thickBot="1">
      <c r="A3" s="223"/>
      <c r="B3" s="223"/>
      <c r="C3" s="5"/>
      <c r="D3" s="5"/>
      <c r="E3" s="5"/>
      <c r="F3" s="5"/>
      <c r="G3" s="5"/>
      <c r="H3" s="5"/>
      <c r="J3" s="5"/>
      <c r="K3" s="5"/>
      <c r="L3" s="5"/>
      <c r="M3" s="5"/>
      <c r="N3" s="5"/>
      <c r="O3" s="5"/>
      <c r="P3" s="233" t="s">
        <v>20</v>
      </c>
      <c r="Q3" s="233"/>
      <c r="R3" s="233"/>
      <c r="S3" s="223" t="s">
        <v>20</v>
      </c>
      <c r="T3" s="223"/>
      <c r="U3" s="223"/>
      <c r="V3" s="5"/>
      <c r="W3" s="5"/>
      <c r="X3" s="5"/>
      <c r="Y3" s="5"/>
      <c r="Z3" s="5"/>
      <c r="AA3" s="5"/>
      <c r="AB3" s="5"/>
      <c r="AC3" s="17"/>
      <c r="AD3" s="17"/>
      <c r="AE3" s="17"/>
      <c r="AF3" s="17"/>
      <c r="AG3" s="17"/>
      <c r="AH3" s="233" t="s">
        <v>20</v>
      </c>
      <c r="AI3" s="233"/>
      <c r="AJ3" s="233"/>
      <c r="AK3" s="223"/>
      <c r="AL3" s="223"/>
      <c r="AM3" s="5"/>
      <c r="AN3" s="5"/>
      <c r="AO3" s="5"/>
      <c r="AP3" s="5"/>
      <c r="AQ3" s="5"/>
      <c r="AR3" s="5"/>
      <c r="AT3" s="5"/>
      <c r="AU3" s="5"/>
      <c r="AV3" s="5"/>
      <c r="AW3" s="5"/>
      <c r="AX3" s="5"/>
      <c r="BA3" s="17"/>
      <c r="BB3" s="26" t="s">
        <v>20</v>
      </c>
      <c r="BC3" s="223"/>
      <c r="BD3" s="223"/>
      <c r="BE3" s="5"/>
      <c r="BF3" s="5"/>
      <c r="BG3" s="5"/>
      <c r="BH3" s="5"/>
      <c r="BI3" s="5"/>
      <c r="BJ3" s="5"/>
      <c r="BL3" s="5"/>
      <c r="BM3" s="5"/>
      <c r="BN3" s="5"/>
      <c r="BO3" s="5"/>
      <c r="BP3" s="233" t="s">
        <v>20</v>
      </c>
      <c r="BQ3" s="233"/>
      <c r="BR3" s="223" t="s">
        <v>20</v>
      </c>
      <c r="BS3" s="223"/>
      <c r="BT3" s="223"/>
      <c r="BU3" s="223"/>
      <c r="BV3" s="223"/>
      <c r="BW3" s="5"/>
      <c r="BX3" s="5"/>
      <c r="BY3" s="5"/>
    </row>
    <row r="4" spans="1:78" s="28" customFormat="1" ht="39.75" customHeight="1">
      <c r="A4" s="27" t="s">
        <v>64</v>
      </c>
      <c r="B4" s="226" t="s">
        <v>14</v>
      </c>
      <c r="C4" s="228"/>
      <c r="D4" s="226" t="s">
        <v>49</v>
      </c>
      <c r="E4" s="227"/>
      <c r="F4" s="228"/>
      <c r="G4" s="226" t="s">
        <v>50</v>
      </c>
      <c r="H4" s="227"/>
      <c r="I4" s="227"/>
      <c r="J4" s="227" t="s">
        <v>51</v>
      </c>
      <c r="K4" s="227"/>
      <c r="L4" s="228"/>
      <c r="M4" s="226" t="s">
        <v>15</v>
      </c>
      <c r="N4" s="227"/>
      <c r="O4" s="228"/>
      <c r="P4" s="224" t="s">
        <v>16</v>
      </c>
      <c r="Q4" s="225"/>
      <c r="R4" s="225"/>
      <c r="S4" s="27" t="s">
        <v>64</v>
      </c>
      <c r="T4" s="224" t="s">
        <v>14</v>
      </c>
      <c r="U4" s="225"/>
      <c r="V4" s="221"/>
      <c r="W4" s="224" t="s">
        <v>52</v>
      </c>
      <c r="X4" s="225"/>
      <c r="Y4" s="221"/>
      <c r="Z4" s="226" t="s">
        <v>53</v>
      </c>
      <c r="AA4" s="227"/>
      <c r="AB4" s="227"/>
      <c r="AC4" s="227" t="s">
        <v>14</v>
      </c>
      <c r="AD4" s="228"/>
      <c r="AE4" s="226" t="s">
        <v>54</v>
      </c>
      <c r="AF4" s="227"/>
      <c r="AG4" s="228"/>
      <c r="AH4" s="226" t="s">
        <v>55</v>
      </c>
      <c r="AI4" s="227"/>
      <c r="AJ4" s="227"/>
      <c r="AK4" s="27" t="s">
        <v>64</v>
      </c>
      <c r="AL4" s="226" t="s">
        <v>14</v>
      </c>
      <c r="AM4" s="228"/>
      <c r="AN4" s="226" t="s">
        <v>56</v>
      </c>
      <c r="AO4" s="227"/>
      <c r="AP4" s="228"/>
      <c r="AQ4" s="226" t="s">
        <v>57</v>
      </c>
      <c r="AR4" s="227"/>
      <c r="AS4" s="227"/>
      <c r="AT4" s="227" t="s">
        <v>58</v>
      </c>
      <c r="AU4" s="227"/>
      <c r="AV4" s="228"/>
      <c r="AW4" s="226" t="s">
        <v>59</v>
      </c>
      <c r="AX4" s="227"/>
      <c r="AY4" s="228"/>
      <c r="AZ4" s="226" t="s">
        <v>60</v>
      </c>
      <c r="BA4" s="227"/>
      <c r="BB4" s="227"/>
      <c r="BC4" s="27" t="s">
        <v>64</v>
      </c>
      <c r="BD4" s="226" t="s">
        <v>14</v>
      </c>
      <c r="BE4" s="228"/>
      <c r="BF4" s="226" t="s">
        <v>61</v>
      </c>
      <c r="BG4" s="227"/>
      <c r="BH4" s="228"/>
      <c r="BI4" s="226" t="s">
        <v>62</v>
      </c>
      <c r="BJ4" s="227"/>
      <c r="BK4" s="227"/>
      <c r="BL4" s="227" t="s">
        <v>63</v>
      </c>
      <c r="BM4" s="227"/>
      <c r="BN4" s="228"/>
      <c r="BO4" s="226" t="s">
        <v>21</v>
      </c>
      <c r="BP4" s="227"/>
      <c r="BQ4" s="227"/>
      <c r="BR4" s="73" t="s">
        <v>64</v>
      </c>
      <c r="BS4" s="226" t="s">
        <v>14</v>
      </c>
      <c r="BT4" s="228"/>
      <c r="BU4" s="226" t="s">
        <v>22</v>
      </c>
      <c r="BV4" s="227"/>
      <c r="BW4" s="228"/>
      <c r="BX4" s="226" t="s">
        <v>23</v>
      </c>
      <c r="BY4" s="227"/>
      <c r="BZ4" s="227"/>
    </row>
    <row r="5" spans="1:78" s="28" customFormat="1" ht="39.75" customHeight="1">
      <c r="A5" s="7" t="s">
        <v>4</v>
      </c>
      <c r="B5" s="9" t="s">
        <v>17</v>
      </c>
      <c r="C5" s="9" t="s">
        <v>18</v>
      </c>
      <c r="D5" s="9" t="s">
        <v>17</v>
      </c>
      <c r="E5" s="9" t="s">
        <v>19</v>
      </c>
      <c r="F5" s="9" t="s">
        <v>18</v>
      </c>
      <c r="G5" s="9" t="s">
        <v>17</v>
      </c>
      <c r="H5" s="9" t="s">
        <v>19</v>
      </c>
      <c r="I5" s="10" t="s">
        <v>18</v>
      </c>
      <c r="J5" s="29" t="s">
        <v>17</v>
      </c>
      <c r="K5" s="9" t="s">
        <v>19</v>
      </c>
      <c r="L5" s="9" t="s">
        <v>18</v>
      </c>
      <c r="M5" s="9" t="s">
        <v>17</v>
      </c>
      <c r="N5" s="9" t="s">
        <v>19</v>
      </c>
      <c r="O5" s="9" t="s">
        <v>18</v>
      </c>
      <c r="P5" s="9" t="s">
        <v>17</v>
      </c>
      <c r="Q5" s="9" t="s">
        <v>19</v>
      </c>
      <c r="R5" s="30" t="s">
        <v>18</v>
      </c>
      <c r="S5" s="7" t="s">
        <v>4</v>
      </c>
      <c r="T5" s="31" t="s">
        <v>137</v>
      </c>
      <c r="U5" s="9" t="s">
        <v>19</v>
      </c>
      <c r="V5" s="9" t="s">
        <v>143</v>
      </c>
      <c r="W5" s="9" t="s">
        <v>142</v>
      </c>
      <c r="X5" s="9" t="s">
        <v>19</v>
      </c>
      <c r="Y5" s="9" t="s">
        <v>100</v>
      </c>
      <c r="Z5" s="9" t="s">
        <v>144</v>
      </c>
      <c r="AA5" s="9" t="s">
        <v>19</v>
      </c>
      <c r="AB5" s="30" t="s">
        <v>100</v>
      </c>
      <c r="AC5" s="32" t="s">
        <v>17</v>
      </c>
      <c r="AD5" s="9" t="s">
        <v>18</v>
      </c>
      <c r="AE5" s="9" t="s">
        <v>17</v>
      </c>
      <c r="AF5" s="9" t="s">
        <v>19</v>
      </c>
      <c r="AG5" s="9" t="s">
        <v>18</v>
      </c>
      <c r="AH5" s="9" t="s">
        <v>17</v>
      </c>
      <c r="AI5" s="9" t="s">
        <v>19</v>
      </c>
      <c r="AJ5" s="10" t="s">
        <v>18</v>
      </c>
      <c r="AK5" s="7" t="s">
        <v>4</v>
      </c>
      <c r="AL5" s="9" t="s">
        <v>17</v>
      </c>
      <c r="AM5" s="9" t="s">
        <v>18</v>
      </c>
      <c r="AN5" s="9" t="s">
        <v>17</v>
      </c>
      <c r="AO5" s="9" t="s">
        <v>19</v>
      </c>
      <c r="AP5" s="9" t="s">
        <v>18</v>
      </c>
      <c r="AQ5" s="9" t="s">
        <v>17</v>
      </c>
      <c r="AR5" s="9" t="s">
        <v>19</v>
      </c>
      <c r="AS5" s="10" t="s">
        <v>18</v>
      </c>
      <c r="AT5" s="29" t="s">
        <v>17</v>
      </c>
      <c r="AU5" s="9" t="s">
        <v>19</v>
      </c>
      <c r="AV5" s="9" t="s">
        <v>18</v>
      </c>
      <c r="AW5" s="9" t="s">
        <v>17</v>
      </c>
      <c r="AX5" s="9" t="s">
        <v>19</v>
      </c>
      <c r="AY5" s="9" t="s">
        <v>18</v>
      </c>
      <c r="AZ5" s="9" t="s">
        <v>17</v>
      </c>
      <c r="BA5" s="9" t="s">
        <v>19</v>
      </c>
      <c r="BB5" s="30" t="s">
        <v>18</v>
      </c>
      <c r="BC5" s="7" t="s">
        <v>4</v>
      </c>
      <c r="BD5" s="9" t="s">
        <v>17</v>
      </c>
      <c r="BE5" s="9" t="s">
        <v>18</v>
      </c>
      <c r="BF5" s="9" t="s">
        <v>17</v>
      </c>
      <c r="BG5" s="9" t="s">
        <v>19</v>
      </c>
      <c r="BH5" s="9" t="s">
        <v>18</v>
      </c>
      <c r="BI5" s="9" t="s">
        <v>17</v>
      </c>
      <c r="BJ5" s="9" t="s">
        <v>19</v>
      </c>
      <c r="BK5" s="10" t="s">
        <v>18</v>
      </c>
      <c r="BL5" s="29" t="s">
        <v>17</v>
      </c>
      <c r="BM5" s="9" t="s">
        <v>19</v>
      </c>
      <c r="BN5" s="9" t="s">
        <v>18</v>
      </c>
      <c r="BO5" s="9" t="s">
        <v>17</v>
      </c>
      <c r="BP5" s="9" t="s">
        <v>19</v>
      </c>
      <c r="BQ5" s="10" t="s">
        <v>18</v>
      </c>
      <c r="BR5" s="8" t="s">
        <v>4</v>
      </c>
      <c r="BS5" s="9" t="s">
        <v>17</v>
      </c>
      <c r="BT5" s="9" t="s">
        <v>18</v>
      </c>
      <c r="BU5" s="9" t="s">
        <v>17</v>
      </c>
      <c r="BV5" s="9" t="s">
        <v>19</v>
      </c>
      <c r="BW5" s="9" t="s">
        <v>18</v>
      </c>
      <c r="BX5" s="9" t="s">
        <v>17</v>
      </c>
      <c r="BY5" s="9" t="s">
        <v>19</v>
      </c>
      <c r="BZ5" s="10" t="s">
        <v>18</v>
      </c>
    </row>
    <row r="6" spans="1:78" s="28" customFormat="1" ht="42.75" customHeight="1">
      <c r="A6" s="11">
        <v>1999</v>
      </c>
      <c r="B6" s="33">
        <v>4913</v>
      </c>
      <c r="C6" s="33">
        <v>24862</v>
      </c>
      <c r="D6" s="33">
        <v>4259</v>
      </c>
      <c r="E6" s="33">
        <v>503</v>
      </c>
      <c r="F6" s="33">
        <v>21423</v>
      </c>
      <c r="G6" s="33">
        <v>24</v>
      </c>
      <c r="H6" s="33">
        <v>304</v>
      </c>
      <c r="I6" s="33">
        <v>73</v>
      </c>
      <c r="J6" s="33">
        <v>73</v>
      </c>
      <c r="K6" s="33">
        <v>132</v>
      </c>
      <c r="L6" s="33">
        <v>97</v>
      </c>
      <c r="M6" s="33">
        <v>436</v>
      </c>
      <c r="N6" s="33">
        <v>158</v>
      </c>
      <c r="O6" s="33">
        <v>690</v>
      </c>
      <c r="P6" s="33">
        <v>121</v>
      </c>
      <c r="Q6" s="33">
        <v>2131</v>
      </c>
      <c r="R6" s="33">
        <v>2579</v>
      </c>
      <c r="S6" s="11">
        <v>1999</v>
      </c>
      <c r="T6" s="33">
        <v>4259</v>
      </c>
      <c r="U6" s="33">
        <v>503</v>
      </c>
      <c r="V6" s="33">
        <v>21423</v>
      </c>
      <c r="W6" s="33">
        <v>4259</v>
      </c>
      <c r="X6" s="33">
        <v>503</v>
      </c>
      <c r="Y6" s="33">
        <v>21423</v>
      </c>
      <c r="Z6" s="33" t="s">
        <v>10</v>
      </c>
      <c r="AA6" s="33" t="s">
        <v>10</v>
      </c>
      <c r="AB6" s="33" t="s">
        <v>10</v>
      </c>
      <c r="AC6" s="33">
        <v>24</v>
      </c>
      <c r="AD6" s="33">
        <v>73</v>
      </c>
      <c r="AE6" s="33">
        <v>6</v>
      </c>
      <c r="AF6" s="33">
        <v>250</v>
      </c>
      <c r="AG6" s="33">
        <v>15</v>
      </c>
      <c r="AH6" s="33">
        <v>18</v>
      </c>
      <c r="AI6" s="33">
        <v>322</v>
      </c>
      <c r="AJ6" s="33">
        <v>5.8</v>
      </c>
      <c r="AK6" s="11">
        <v>1999</v>
      </c>
      <c r="AL6" s="33" t="s">
        <v>10</v>
      </c>
      <c r="AM6" s="33" t="s">
        <v>10</v>
      </c>
      <c r="AN6" s="33" t="s">
        <v>10</v>
      </c>
      <c r="AO6" s="33" t="s">
        <v>10</v>
      </c>
      <c r="AP6" s="33" t="s">
        <v>10</v>
      </c>
      <c r="AQ6" s="33" t="s">
        <v>10</v>
      </c>
      <c r="AR6" s="33" t="s">
        <v>10</v>
      </c>
      <c r="AS6" s="33" t="s">
        <v>10</v>
      </c>
      <c r="AT6" s="33">
        <v>19</v>
      </c>
      <c r="AU6" s="33">
        <v>158</v>
      </c>
      <c r="AV6" s="33">
        <v>30</v>
      </c>
      <c r="AW6" s="33">
        <v>25</v>
      </c>
      <c r="AX6" s="33">
        <v>104</v>
      </c>
      <c r="AY6" s="33">
        <v>26</v>
      </c>
      <c r="AZ6" s="33">
        <v>29</v>
      </c>
      <c r="BA6" s="33">
        <v>140</v>
      </c>
      <c r="BB6" s="33">
        <v>41</v>
      </c>
      <c r="BC6" s="11">
        <v>1999</v>
      </c>
      <c r="BD6" s="33">
        <v>436</v>
      </c>
      <c r="BE6" s="33">
        <v>690</v>
      </c>
      <c r="BF6" s="33">
        <v>300</v>
      </c>
      <c r="BG6" s="33">
        <v>178</v>
      </c>
      <c r="BH6" s="33">
        <v>534</v>
      </c>
      <c r="BI6" s="33">
        <v>114</v>
      </c>
      <c r="BJ6" s="33">
        <v>115</v>
      </c>
      <c r="BK6" s="33">
        <v>131</v>
      </c>
      <c r="BL6" s="33">
        <v>2</v>
      </c>
      <c r="BM6" s="33">
        <v>100</v>
      </c>
      <c r="BN6" s="33">
        <v>2</v>
      </c>
      <c r="BO6" s="33">
        <v>20</v>
      </c>
      <c r="BP6" s="33">
        <v>114</v>
      </c>
      <c r="BQ6" s="33">
        <v>23</v>
      </c>
      <c r="BR6" s="11">
        <v>1999</v>
      </c>
      <c r="BS6" s="33">
        <v>121</v>
      </c>
      <c r="BT6" s="33">
        <v>2579</v>
      </c>
      <c r="BU6" s="33">
        <v>77</v>
      </c>
      <c r="BV6" s="33">
        <v>1960</v>
      </c>
      <c r="BW6" s="33">
        <v>1509</v>
      </c>
      <c r="BX6" s="33">
        <v>44</v>
      </c>
      <c r="BY6" s="33">
        <v>2431</v>
      </c>
      <c r="BZ6" s="41">
        <v>1070</v>
      </c>
    </row>
    <row r="7" spans="1:78" s="28" customFormat="1" ht="42.75" customHeight="1">
      <c r="A7" s="11">
        <v>2000</v>
      </c>
      <c r="B7" s="33">
        <v>4728.3</v>
      </c>
      <c r="C7" s="33">
        <v>23367.2</v>
      </c>
      <c r="D7" s="33">
        <v>4217</v>
      </c>
      <c r="E7" s="33">
        <v>483</v>
      </c>
      <c r="F7" s="33">
        <v>20368</v>
      </c>
      <c r="G7" s="33">
        <v>22.7</v>
      </c>
      <c r="H7" s="33">
        <v>304</v>
      </c>
      <c r="I7" s="33">
        <v>69</v>
      </c>
      <c r="J7" s="33">
        <v>61.4</v>
      </c>
      <c r="K7" s="33">
        <v>125</v>
      </c>
      <c r="L7" s="33">
        <v>76.8</v>
      </c>
      <c r="M7" s="33">
        <v>311.96</v>
      </c>
      <c r="N7" s="33">
        <v>153</v>
      </c>
      <c r="O7" s="33">
        <v>476.3</v>
      </c>
      <c r="P7" s="33">
        <v>115.2</v>
      </c>
      <c r="Q7" s="33">
        <v>2064</v>
      </c>
      <c r="R7" s="33">
        <v>2377.1</v>
      </c>
      <c r="S7" s="11">
        <v>2000</v>
      </c>
      <c r="T7" s="33">
        <v>4217</v>
      </c>
      <c r="U7" s="33">
        <v>483</v>
      </c>
      <c r="V7" s="33">
        <v>20368</v>
      </c>
      <c r="W7" s="33">
        <v>4217</v>
      </c>
      <c r="X7" s="33">
        <v>483</v>
      </c>
      <c r="Y7" s="33">
        <v>20368</v>
      </c>
      <c r="Z7" s="33" t="s">
        <v>10</v>
      </c>
      <c r="AA7" s="33" t="s">
        <v>10</v>
      </c>
      <c r="AB7" s="33" t="s">
        <v>10</v>
      </c>
      <c r="AC7" s="33">
        <v>22.7</v>
      </c>
      <c r="AD7" s="33">
        <v>69</v>
      </c>
      <c r="AE7" s="33">
        <v>0.8</v>
      </c>
      <c r="AF7" s="33">
        <v>304</v>
      </c>
      <c r="AG7" s="33">
        <v>2.4</v>
      </c>
      <c r="AH7" s="33">
        <v>21.9</v>
      </c>
      <c r="AI7" s="33">
        <v>304</v>
      </c>
      <c r="AJ7" s="33">
        <v>66.6</v>
      </c>
      <c r="AK7" s="11">
        <v>2000</v>
      </c>
      <c r="AL7" s="33">
        <v>61.4</v>
      </c>
      <c r="AM7" s="33">
        <v>76.8</v>
      </c>
      <c r="AN7" s="33" t="s">
        <v>10</v>
      </c>
      <c r="AO7" s="33" t="s">
        <v>10</v>
      </c>
      <c r="AP7" s="33" t="s">
        <v>10</v>
      </c>
      <c r="AQ7" s="33" t="s">
        <v>10</v>
      </c>
      <c r="AR7" s="33" t="s">
        <v>10</v>
      </c>
      <c r="AS7" s="33" t="s">
        <v>10</v>
      </c>
      <c r="AT7" s="33">
        <v>7.8</v>
      </c>
      <c r="AU7" s="33">
        <v>156</v>
      </c>
      <c r="AV7" s="33">
        <v>12.1</v>
      </c>
      <c r="AW7" s="33">
        <v>25.6</v>
      </c>
      <c r="AX7" s="33">
        <v>101</v>
      </c>
      <c r="AY7" s="33">
        <v>25.8</v>
      </c>
      <c r="AZ7" s="33">
        <v>28</v>
      </c>
      <c r="BA7" s="33">
        <v>139</v>
      </c>
      <c r="BB7" s="33">
        <v>38.9</v>
      </c>
      <c r="BC7" s="11">
        <v>2000</v>
      </c>
      <c r="BD7" s="33">
        <v>311.96</v>
      </c>
      <c r="BE7" s="33">
        <v>476.3</v>
      </c>
      <c r="BF7" s="33">
        <v>171.06</v>
      </c>
      <c r="BG7" s="33">
        <v>185</v>
      </c>
      <c r="BH7" s="33">
        <v>316.4</v>
      </c>
      <c r="BI7" s="33">
        <v>117</v>
      </c>
      <c r="BJ7" s="33">
        <v>114</v>
      </c>
      <c r="BK7" s="33">
        <v>133.3</v>
      </c>
      <c r="BL7" s="33">
        <v>2.9</v>
      </c>
      <c r="BM7" s="33">
        <v>99</v>
      </c>
      <c r="BN7" s="33">
        <v>2.9</v>
      </c>
      <c r="BO7" s="33">
        <v>21</v>
      </c>
      <c r="BP7" s="33">
        <v>113</v>
      </c>
      <c r="BQ7" s="33">
        <v>23.7</v>
      </c>
      <c r="BR7" s="11">
        <v>2000</v>
      </c>
      <c r="BS7" s="33">
        <v>115.2</v>
      </c>
      <c r="BT7" s="33">
        <v>2377.1</v>
      </c>
      <c r="BU7" s="33">
        <v>69.1</v>
      </c>
      <c r="BV7" s="33">
        <v>1966</v>
      </c>
      <c r="BW7" s="33">
        <v>1358.3</v>
      </c>
      <c r="BX7" s="33">
        <v>46.1</v>
      </c>
      <c r="BY7" s="33">
        <v>2210</v>
      </c>
      <c r="BZ7" s="41">
        <v>1018.8</v>
      </c>
    </row>
    <row r="8" spans="1:78" s="28" customFormat="1" ht="42.75" customHeight="1">
      <c r="A8" s="11">
        <v>2001</v>
      </c>
      <c r="B8" s="33">
        <v>5060.2</v>
      </c>
      <c r="C8" s="33">
        <v>21781</v>
      </c>
      <c r="D8" s="33">
        <v>4397</v>
      </c>
      <c r="E8" s="33">
        <v>481</v>
      </c>
      <c r="F8" s="33">
        <v>21183</v>
      </c>
      <c r="G8" s="33">
        <v>20</v>
      </c>
      <c r="H8" s="33">
        <v>312</v>
      </c>
      <c r="I8" s="33">
        <v>62.5</v>
      </c>
      <c r="J8" s="33">
        <v>58</v>
      </c>
      <c r="K8" s="33">
        <v>128</v>
      </c>
      <c r="L8" s="33">
        <v>74.8</v>
      </c>
      <c r="M8" s="33">
        <v>453</v>
      </c>
      <c r="N8" s="33">
        <v>154</v>
      </c>
      <c r="O8" s="33">
        <v>697.4</v>
      </c>
      <c r="P8" s="33">
        <v>132.2</v>
      </c>
      <c r="Q8" s="33">
        <v>2085</v>
      </c>
      <c r="R8" s="33">
        <v>2756.4</v>
      </c>
      <c r="S8" s="11">
        <v>2001</v>
      </c>
      <c r="T8" s="33">
        <v>4397</v>
      </c>
      <c r="U8" s="33">
        <v>481</v>
      </c>
      <c r="V8" s="33">
        <v>21183</v>
      </c>
      <c r="W8" s="33">
        <v>4356</v>
      </c>
      <c r="X8" s="33">
        <v>483</v>
      </c>
      <c r="Y8" s="33">
        <v>21040</v>
      </c>
      <c r="Z8" s="33">
        <v>41</v>
      </c>
      <c r="AA8" s="33">
        <v>350</v>
      </c>
      <c r="AB8" s="33">
        <v>143</v>
      </c>
      <c r="AC8" s="33">
        <v>20</v>
      </c>
      <c r="AD8" s="33">
        <v>62.5</v>
      </c>
      <c r="AE8" s="33">
        <v>10</v>
      </c>
      <c r="AF8" s="33">
        <v>270</v>
      </c>
      <c r="AG8" s="33">
        <v>27</v>
      </c>
      <c r="AH8" s="33">
        <v>10</v>
      </c>
      <c r="AI8" s="33">
        <v>355</v>
      </c>
      <c r="AJ8" s="33">
        <v>35.5</v>
      </c>
      <c r="AK8" s="11">
        <v>2001</v>
      </c>
      <c r="AL8" s="33">
        <v>58</v>
      </c>
      <c r="AM8" s="33">
        <v>74.8</v>
      </c>
      <c r="AN8" s="33" t="s">
        <v>41</v>
      </c>
      <c r="AO8" s="33" t="s">
        <v>41</v>
      </c>
      <c r="AP8" s="33" t="s">
        <v>41</v>
      </c>
      <c r="AQ8" s="33" t="s">
        <v>41</v>
      </c>
      <c r="AR8" s="33" t="s">
        <v>41</v>
      </c>
      <c r="AS8" s="33" t="s">
        <v>41</v>
      </c>
      <c r="AT8" s="33">
        <v>18</v>
      </c>
      <c r="AU8" s="33">
        <v>154</v>
      </c>
      <c r="AV8" s="33">
        <v>27.7</v>
      </c>
      <c r="AW8" s="33">
        <v>25</v>
      </c>
      <c r="AX8" s="33">
        <v>105</v>
      </c>
      <c r="AY8" s="33">
        <v>26.3</v>
      </c>
      <c r="AZ8" s="33">
        <v>15</v>
      </c>
      <c r="BA8" s="33">
        <v>138</v>
      </c>
      <c r="BB8" s="33">
        <v>20.8</v>
      </c>
      <c r="BC8" s="11">
        <v>2001</v>
      </c>
      <c r="BD8" s="33">
        <v>453</v>
      </c>
      <c r="BE8" s="33">
        <v>697.4</v>
      </c>
      <c r="BF8" s="33">
        <v>336</v>
      </c>
      <c r="BG8" s="33">
        <v>168</v>
      </c>
      <c r="BH8" s="33">
        <v>564.4</v>
      </c>
      <c r="BI8" s="33">
        <v>100</v>
      </c>
      <c r="BJ8" s="33">
        <v>114</v>
      </c>
      <c r="BK8" s="33">
        <v>114</v>
      </c>
      <c r="BL8" s="33">
        <v>2</v>
      </c>
      <c r="BM8" s="33">
        <v>100</v>
      </c>
      <c r="BN8" s="33">
        <v>2</v>
      </c>
      <c r="BO8" s="33">
        <v>15</v>
      </c>
      <c r="BP8" s="33">
        <v>113</v>
      </c>
      <c r="BQ8" s="33">
        <v>17</v>
      </c>
      <c r="BR8" s="11">
        <v>2001</v>
      </c>
      <c r="BS8" s="33">
        <v>132.2</v>
      </c>
      <c r="BT8" s="33">
        <v>2756.4</v>
      </c>
      <c r="BU8" s="33">
        <v>75.6</v>
      </c>
      <c r="BV8" s="33">
        <v>1954</v>
      </c>
      <c r="BW8" s="33">
        <v>1477.2</v>
      </c>
      <c r="BX8" s="33">
        <v>56.6</v>
      </c>
      <c r="BY8" s="33">
        <v>2260</v>
      </c>
      <c r="BZ8" s="41">
        <v>1279.2</v>
      </c>
    </row>
    <row r="9" spans="1:78" s="28" customFormat="1" ht="42.75" customHeight="1">
      <c r="A9" s="11">
        <v>2002</v>
      </c>
      <c r="B9" s="33">
        <v>5020</v>
      </c>
      <c r="C9" s="33">
        <v>23722</v>
      </c>
      <c r="D9" s="33">
        <v>4329</v>
      </c>
      <c r="E9" s="33">
        <v>782</v>
      </c>
      <c r="F9" s="33">
        <v>20794</v>
      </c>
      <c r="G9" s="33">
        <v>7</v>
      </c>
      <c r="H9" s="28">
        <v>266</v>
      </c>
      <c r="I9" s="33">
        <v>16</v>
      </c>
      <c r="J9" s="33">
        <v>75</v>
      </c>
      <c r="K9" s="28">
        <v>128</v>
      </c>
      <c r="L9" s="33">
        <v>96</v>
      </c>
      <c r="M9" s="33">
        <v>512</v>
      </c>
      <c r="N9" s="28">
        <v>141</v>
      </c>
      <c r="O9" s="33">
        <v>750</v>
      </c>
      <c r="P9" s="33">
        <v>97</v>
      </c>
      <c r="Q9" s="34">
        <v>2130</v>
      </c>
      <c r="R9" s="33">
        <v>2066</v>
      </c>
      <c r="S9" s="11">
        <v>2002</v>
      </c>
      <c r="T9" s="33">
        <v>4329</v>
      </c>
      <c r="U9" s="33">
        <f>X9+AA9</f>
        <v>782</v>
      </c>
      <c r="V9" s="33">
        <v>20794</v>
      </c>
      <c r="W9" s="33">
        <v>4290</v>
      </c>
      <c r="X9" s="33">
        <v>482</v>
      </c>
      <c r="Y9" s="33">
        <v>20677</v>
      </c>
      <c r="Z9" s="33">
        <v>39</v>
      </c>
      <c r="AA9" s="33">
        <v>300</v>
      </c>
      <c r="AB9" s="33">
        <v>117</v>
      </c>
      <c r="AC9" s="33">
        <v>7</v>
      </c>
      <c r="AD9" s="33">
        <v>16</v>
      </c>
      <c r="AE9" s="33">
        <v>4</v>
      </c>
      <c r="AF9" s="33">
        <v>242</v>
      </c>
      <c r="AG9" s="33">
        <v>7</v>
      </c>
      <c r="AH9" s="33">
        <v>3</v>
      </c>
      <c r="AI9" s="33">
        <v>300</v>
      </c>
      <c r="AJ9" s="33">
        <v>9</v>
      </c>
      <c r="AK9" s="11">
        <v>2002</v>
      </c>
      <c r="AL9" s="33">
        <v>75</v>
      </c>
      <c r="AM9" s="33">
        <v>76</v>
      </c>
      <c r="AN9" s="33" t="s">
        <v>122</v>
      </c>
      <c r="AO9" s="33" t="s">
        <v>122</v>
      </c>
      <c r="AP9" s="33" t="s">
        <v>122</v>
      </c>
      <c r="AQ9" s="33">
        <v>1</v>
      </c>
      <c r="AR9" s="33">
        <v>100</v>
      </c>
      <c r="AS9" s="33">
        <v>1</v>
      </c>
      <c r="AT9" s="33">
        <v>20</v>
      </c>
      <c r="AU9" s="33">
        <v>170</v>
      </c>
      <c r="AV9" s="33">
        <v>34</v>
      </c>
      <c r="AW9" s="33">
        <v>40</v>
      </c>
      <c r="AX9" s="33">
        <v>110</v>
      </c>
      <c r="AY9" s="33">
        <v>44</v>
      </c>
      <c r="AZ9" s="33">
        <v>14</v>
      </c>
      <c r="BA9" s="33">
        <v>121</v>
      </c>
      <c r="BB9" s="33">
        <v>17</v>
      </c>
      <c r="BC9" s="11">
        <v>2002</v>
      </c>
      <c r="BD9" s="33">
        <v>512</v>
      </c>
      <c r="BE9" s="33">
        <v>750</v>
      </c>
      <c r="BF9" s="33">
        <v>330</v>
      </c>
      <c r="BG9" s="33">
        <v>168</v>
      </c>
      <c r="BH9" s="33">
        <v>560</v>
      </c>
      <c r="BI9" s="33">
        <v>147</v>
      </c>
      <c r="BJ9" s="33">
        <v>100</v>
      </c>
      <c r="BK9" s="33">
        <v>147</v>
      </c>
      <c r="BL9" s="33">
        <v>2</v>
      </c>
      <c r="BM9" s="33">
        <v>100</v>
      </c>
      <c r="BN9" s="33">
        <v>2</v>
      </c>
      <c r="BO9" s="33">
        <v>33</v>
      </c>
      <c r="BP9" s="33">
        <v>124</v>
      </c>
      <c r="BQ9" s="33">
        <v>41</v>
      </c>
      <c r="BR9" s="11">
        <v>2002</v>
      </c>
      <c r="BS9" s="33">
        <v>97</v>
      </c>
      <c r="BT9" s="33">
        <v>2066</v>
      </c>
      <c r="BU9" s="33">
        <v>54</v>
      </c>
      <c r="BV9" s="33">
        <v>288</v>
      </c>
      <c r="BW9" s="33">
        <v>1088</v>
      </c>
      <c r="BX9" s="33">
        <v>43</v>
      </c>
      <c r="BY9" s="33">
        <v>325</v>
      </c>
      <c r="BZ9" s="41">
        <v>978</v>
      </c>
    </row>
    <row r="10" spans="1:78" s="28" customFormat="1" ht="42.75" customHeight="1">
      <c r="A10" s="11">
        <v>2003</v>
      </c>
      <c r="B10" s="33">
        <v>4527</v>
      </c>
      <c r="C10" s="33">
        <v>21366</v>
      </c>
      <c r="D10" s="33">
        <v>4040</v>
      </c>
      <c r="E10" s="33">
        <v>782</v>
      </c>
      <c r="F10" s="93">
        <v>19425</v>
      </c>
      <c r="G10" s="93">
        <f>AC10</f>
        <v>14</v>
      </c>
      <c r="H10" s="93">
        <f>AF10+AI10</f>
        <v>542</v>
      </c>
      <c r="I10" s="93">
        <f>AD10</f>
        <v>42</v>
      </c>
      <c r="J10" s="93">
        <v>80</v>
      </c>
      <c r="K10" s="93">
        <v>128</v>
      </c>
      <c r="L10" s="93">
        <v>176</v>
      </c>
      <c r="M10" s="93">
        <v>321</v>
      </c>
      <c r="N10" s="93">
        <v>141</v>
      </c>
      <c r="O10" s="93">
        <v>378</v>
      </c>
      <c r="P10" s="93">
        <v>72</v>
      </c>
      <c r="Q10" s="93">
        <v>2130</v>
      </c>
      <c r="R10" s="93">
        <v>1346</v>
      </c>
      <c r="S10" s="167">
        <v>2003</v>
      </c>
      <c r="T10" s="33">
        <v>4040</v>
      </c>
      <c r="U10" s="33">
        <v>782</v>
      </c>
      <c r="V10" s="93">
        <v>19425</v>
      </c>
      <c r="W10" s="93">
        <v>4015</v>
      </c>
      <c r="X10" s="93">
        <v>482</v>
      </c>
      <c r="Y10" s="93">
        <v>19350</v>
      </c>
      <c r="Z10" s="33">
        <v>25</v>
      </c>
      <c r="AA10" s="33">
        <v>300</v>
      </c>
      <c r="AB10" s="33">
        <v>75</v>
      </c>
      <c r="AC10" s="33">
        <v>14</v>
      </c>
      <c r="AD10" s="93">
        <v>42</v>
      </c>
      <c r="AE10" s="93">
        <v>6</v>
      </c>
      <c r="AF10" s="93">
        <v>242</v>
      </c>
      <c r="AG10" s="93">
        <v>18</v>
      </c>
      <c r="AH10" s="33">
        <v>8</v>
      </c>
      <c r="AI10" s="33">
        <v>300</v>
      </c>
      <c r="AJ10" s="33">
        <v>24</v>
      </c>
      <c r="AK10" s="167">
        <v>2003</v>
      </c>
      <c r="AL10" s="33">
        <v>80</v>
      </c>
      <c r="AM10" s="33">
        <v>176</v>
      </c>
      <c r="AN10" s="41" t="s">
        <v>133</v>
      </c>
      <c r="AO10" s="41" t="s">
        <v>133</v>
      </c>
      <c r="AP10" s="41" t="s">
        <v>133</v>
      </c>
      <c r="AQ10" s="33">
        <v>1</v>
      </c>
      <c r="AR10" s="33">
        <v>100</v>
      </c>
      <c r="AS10" s="33">
        <v>2</v>
      </c>
      <c r="AT10" s="33">
        <v>20</v>
      </c>
      <c r="AU10" s="33">
        <v>425</v>
      </c>
      <c r="AV10" s="33">
        <v>85</v>
      </c>
      <c r="AW10" s="33">
        <v>45</v>
      </c>
      <c r="AX10" s="33">
        <v>85</v>
      </c>
      <c r="AY10" s="33">
        <v>72</v>
      </c>
      <c r="AZ10" s="33">
        <v>14</v>
      </c>
      <c r="BA10" s="33">
        <v>121</v>
      </c>
      <c r="BB10" s="33">
        <v>17</v>
      </c>
      <c r="BC10" s="167">
        <v>2003</v>
      </c>
      <c r="BD10" s="33">
        <v>321</v>
      </c>
      <c r="BE10" s="33">
        <v>285</v>
      </c>
      <c r="BF10" s="33">
        <v>135</v>
      </c>
      <c r="BG10" s="33">
        <v>140</v>
      </c>
      <c r="BH10" s="33">
        <v>189</v>
      </c>
      <c r="BI10" s="33">
        <v>147</v>
      </c>
      <c r="BJ10" s="33">
        <v>100</v>
      </c>
      <c r="BK10" s="33">
        <v>147</v>
      </c>
      <c r="BL10" s="33">
        <v>6</v>
      </c>
      <c r="BM10" s="33">
        <v>145</v>
      </c>
      <c r="BN10" s="33">
        <v>1</v>
      </c>
      <c r="BO10" s="33">
        <v>33</v>
      </c>
      <c r="BP10" s="33">
        <v>124</v>
      </c>
      <c r="BQ10" s="33">
        <v>41</v>
      </c>
      <c r="BR10" s="167">
        <v>2003</v>
      </c>
      <c r="BS10" s="33">
        <v>72</v>
      </c>
      <c r="BT10" s="33">
        <v>1346</v>
      </c>
      <c r="BU10" s="33">
        <v>54</v>
      </c>
      <c r="BV10" s="33">
        <v>288</v>
      </c>
      <c r="BW10" s="33">
        <v>1088</v>
      </c>
      <c r="BX10" s="33">
        <v>18</v>
      </c>
      <c r="BY10" s="33">
        <v>2</v>
      </c>
      <c r="BZ10" s="41">
        <v>258</v>
      </c>
    </row>
    <row r="11" spans="1:78" s="37" customFormat="1" ht="42.75" customHeight="1">
      <c r="A11" s="35">
        <v>2004</v>
      </c>
      <c r="B11" s="36">
        <f aca="true" t="shared" si="0" ref="B11:B18">SUM(D11,G11,J11,M11,P11)</f>
        <v>4289</v>
      </c>
      <c r="C11" s="36">
        <f>SUM(F11,I11,L11,O11,R11)</f>
        <v>21451</v>
      </c>
      <c r="D11" s="36">
        <f aca="true" t="shared" si="1" ref="D11:R11">SUM(D12:D18)</f>
        <v>4020</v>
      </c>
      <c r="E11" s="36">
        <f>SUM(E12:E18)/7</f>
        <v>783</v>
      </c>
      <c r="F11" s="36">
        <f t="shared" si="1"/>
        <v>19550</v>
      </c>
      <c r="G11" s="36">
        <f t="shared" si="1"/>
        <v>3</v>
      </c>
      <c r="H11" s="36">
        <f>SUM(H12:H18)/2</f>
        <v>542</v>
      </c>
      <c r="I11" s="36">
        <f t="shared" si="1"/>
        <v>9</v>
      </c>
      <c r="J11" s="36">
        <f t="shared" si="1"/>
        <v>33</v>
      </c>
      <c r="K11" s="36">
        <f>SUM(K12:K18)/7</f>
        <v>128</v>
      </c>
      <c r="L11" s="36">
        <f t="shared" si="1"/>
        <v>90</v>
      </c>
      <c r="M11" s="36">
        <f t="shared" si="1"/>
        <v>160.00000000000003</v>
      </c>
      <c r="N11" s="36">
        <f>SUM(N12:N18)/7</f>
        <v>141</v>
      </c>
      <c r="O11" s="36">
        <f t="shared" si="1"/>
        <v>262</v>
      </c>
      <c r="P11" s="36">
        <f t="shared" si="1"/>
        <v>73</v>
      </c>
      <c r="Q11" s="36">
        <v>2130</v>
      </c>
      <c r="R11" s="36">
        <f t="shared" si="1"/>
        <v>1540</v>
      </c>
      <c r="S11" s="102">
        <v>2004</v>
      </c>
      <c r="T11" s="36">
        <f>SUM(W11,Z11)</f>
        <v>4020</v>
      </c>
      <c r="U11" s="36">
        <f>SUM(U12:U18)/7</f>
        <v>783</v>
      </c>
      <c r="V11" s="36">
        <f>SUM(Y11,AB11)</f>
        <v>19535</v>
      </c>
      <c r="W11" s="36">
        <f aca="true" t="shared" si="2" ref="W11:AB11">SUM(W12:W18)</f>
        <v>4005</v>
      </c>
      <c r="X11" s="36">
        <f>SUM(X12:X18)/7</f>
        <v>483</v>
      </c>
      <c r="Y11" s="36">
        <f t="shared" si="2"/>
        <v>19490</v>
      </c>
      <c r="Z11" s="36">
        <f t="shared" si="2"/>
        <v>15</v>
      </c>
      <c r="AA11" s="36">
        <f>SUM(AA12:AA18)/7</f>
        <v>300</v>
      </c>
      <c r="AB11" s="36">
        <f t="shared" si="2"/>
        <v>45</v>
      </c>
      <c r="AC11" s="36">
        <f>SUM(AE11,AH11)</f>
        <v>3</v>
      </c>
      <c r="AD11" s="147">
        <f>SUM(AG11,AJ11)</f>
        <v>9</v>
      </c>
      <c r="AE11" s="147">
        <f aca="true" t="shared" si="3" ref="AE11:AJ11">SUM(AE12:AE18)</f>
        <v>2</v>
      </c>
      <c r="AF11" s="147">
        <f>SUM(AF12:AF18)/2</f>
        <v>242</v>
      </c>
      <c r="AG11" s="147">
        <f t="shared" si="3"/>
        <v>6</v>
      </c>
      <c r="AH11" s="147">
        <f t="shared" si="3"/>
        <v>1</v>
      </c>
      <c r="AI11" s="147">
        <f t="shared" si="3"/>
        <v>300</v>
      </c>
      <c r="AJ11" s="147">
        <f t="shared" si="3"/>
        <v>3</v>
      </c>
      <c r="AK11" s="102">
        <v>2004</v>
      </c>
      <c r="AL11" s="36">
        <f>SUM(AN11,AQ11,AT11,AW11,AZ11)</f>
        <v>33</v>
      </c>
      <c r="AM11" s="36">
        <f aca="true" t="shared" si="4" ref="AM11:AM18">SUM(AP11,AS11,AV11,AY11,BB11)</f>
        <v>90</v>
      </c>
      <c r="AN11" s="153" t="s">
        <v>134</v>
      </c>
      <c r="AO11" s="153" t="s">
        <v>134</v>
      </c>
      <c r="AP11" s="153" t="s">
        <v>134</v>
      </c>
      <c r="AQ11" s="153">
        <f aca="true" t="shared" si="5" ref="AQ11:BB11">SUM(AQ12:AQ18)</f>
        <v>1</v>
      </c>
      <c r="AR11" s="153">
        <f t="shared" si="5"/>
        <v>100</v>
      </c>
      <c r="AS11" s="153">
        <f t="shared" si="5"/>
        <v>1</v>
      </c>
      <c r="AT11" s="153">
        <f t="shared" si="5"/>
        <v>14.000000000000004</v>
      </c>
      <c r="AU11" s="153">
        <f>SUM(AU12:AU18)/7</f>
        <v>425</v>
      </c>
      <c r="AV11" s="153">
        <f t="shared" si="5"/>
        <v>61</v>
      </c>
      <c r="AW11" s="153">
        <f t="shared" si="5"/>
        <v>7</v>
      </c>
      <c r="AX11" s="153">
        <f>SUM(AX12:AX18)/7</f>
        <v>85</v>
      </c>
      <c r="AY11" s="153">
        <f t="shared" si="5"/>
        <v>13</v>
      </c>
      <c r="AZ11" s="153">
        <f t="shared" si="5"/>
        <v>11</v>
      </c>
      <c r="BA11" s="153">
        <f>SUM(BA12:BA18)/7</f>
        <v>121</v>
      </c>
      <c r="BB11" s="153">
        <f t="shared" si="5"/>
        <v>15</v>
      </c>
      <c r="BC11" s="102">
        <v>2004</v>
      </c>
      <c r="BD11" s="36">
        <f>SUM(BF11,BI11,BL11,BO11)</f>
        <v>160</v>
      </c>
      <c r="BE11" s="36">
        <f>SUM(BH11,BK11,BN11,BQ11)</f>
        <v>262</v>
      </c>
      <c r="BF11" s="36">
        <f aca="true" t="shared" si="6" ref="BF11:BQ11">SUM(BF12:BF18)</f>
        <v>120</v>
      </c>
      <c r="BG11" s="36">
        <f>SUM(BG12:BG18)/7</f>
        <v>140</v>
      </c>
      <c r="BH11" s="36">
        <f t="shared" si="6"/>
        <v>214</v>
      </c>
      <c r="BI11" s="36">
        <f t="shared" si="6"/>
        <v>23</v>
      </c>
      <c r="BJ11" s="36">
        <f>SUM(BJ12:BJ18)/7</f>
        <v>100</v>
      </c>
      <c r="BK11" s="36">
        <f t="shared" si="6"/>
        <v>26</v>
      </c>
      <c r="BL11" s="36">
        <f t="shared" si="6"/>
        <v>3</v>
      </c>
      <c r="BM11" s="36">
        <f>SUM(BM12:BM18)/3</f>
        <v>145</v>
      </c>
      <c r="BN11" s="36">
        <f t="shared" si="6"/>
        <v>3</v>
      </c>
      <c r="BO11" s="36">
        <f t="shared" si="6"/>
        <v>14</v>
      </c>
      <c r="BP11" s="36">
        <f>SUM(BP12:BP18)/7</f>
        <v>124</v>
      </c>
      <c r="BQ11" s="36">
        <f t="shared" si="6"/>
        <v>19</v>
      </c>
      <c r="BR11" s="102">
        <v>2004</v>
      </c>
      <c r="BS11" s="36">
        <f>SUM(BU11,BX11)</f>
        <v>73</v>
      </c>
      <c r="BT11" s="36">
        <f>SUM(BW11,BZ11)</f>
        <v>1540</v>
      </c>
      <c r="BU11" s="36">
        <f aca="true" t="shared" si="7" ref="BU11:BZ11">SUM(BU12:BU18)</f>
        <v>25</v>
      </c>
      <c r="BV11" s="36">
        <f>SUM(BV12:BV18)/7</f>
        <v>288</v>
      </c>
      <c r="BW11" s="36">
        <f t="shared" si="7"/>
        <v>496</v>
      </c>
      <c r="BX11" s="36">
        <f t="shared" si="7"/>
        <v>47.99999999999999</v>
      </c>
      <c r="BY11" s="36">
        <f>SUM(BY12:BY18)/7</f>
        <v>325</v>
      </c>
      <c r="BZ11" s="153">
        <f t="shared" si="7"/>
        <v>1044</v>
      </c>
    </row>
    <row r="12" spans="1:78" s="45" customFormat="1" ht="42.75" customHeight="1">
      <c r="A12" s="101" t="s">
        <v>65</v>
      </c>
      <c r="B12" s="33">
        <f t="shared" si="0"/>
        <v>792.5</v>
      </c>
      <c r="C12" s="33">
        <f>SUM(F12,I12,L12,O12,R12)</f>
        <v>4031</v>
      </c>
      <c r="D12" s="33">
        <v>751</v>
      </c>
      <c r="E12" s="33">
        <v>783</v>
      </c>
      <c r="F12" s="33">
        <v>3649</v>
      </c>
      <c r="G12" s="93" t="s">
        <v>10</v>
      </c>
      <c r="H12" s="93" t="s">
        <v>10</v>
      </c>
      <c r="I12" s="93" t="s">
        <v>10</v>
      </c>
      <c r="J12" s="173">
        <v>2.8</v>
      </c>
      <c r="K12" s="45">
        <v>128</v>
      </c>
      <c r="L12" s="93">
        <v>8</v>
      </c>
      <c r="M12" s="173">
        <v>23.1</v>
      </c>
      <c r="N12" s="45">
        <v>141</v>
      </c>
      <c r="O12" s="93">
        <v>36</v>
      </c>
      <c r="P12" s="173">
        <v>15.6</v>
      </c>
      <c r="Q12" s="99">
        <v>2130</v>
      </c>
      <c r="R12" s="93">
        <v>338</v>
      </c>
      <c r="S12" s="101" t="s">
        <v>65</v>
      </c>
      <c r="T12" s="33">
        <f>SUM(W12,Z12)</f>
        <v>751</v>
      </c>
      <c r="U12" s="33">
        <f aca="true" t="shared" si="8" ref="U12:U18">SUM(X12,AA12)</f>
        <v>783</v>
      </c>
      <c r="V12" s="33">
        <f aca="true" t="shared" si="9" ref="V12:V18">SUM(Y12,AB12)</f>
        <v>3646</v>
      </c>
      <c r="W12" s="140">
        <v>749</v>
      </c>
      <c r="X12" s="140">
        <v>483</v>
      </c>
      <c r="Y12" s="140">
        <v>3640</v>
      </c>
      <c r="Z12" s="97">
        <v>2</v>
      </c>
      <c r="AA12" s="97">
        <v>300</v>
      </c>
      <c r="AB12" s="97">
        <v>6</v>
      </c>
      <c r="AC12" s="33" t="s">
        <v>134</v>
      </c>
      <c r="AD12" s="33" t="s">
        <v>134</v>
      </c>
      <c r="AE12" s="97" t="s">
        <v>10</v>
      </c>
      <c r="AF12" s="97" t="s">
        <v>10</v>
      </c>
      <c r="AG12" s="97" t="s">
        <v>10</v>
      </c>
      <c r="AH12" s="97" t="s">
        <v>10</v>
      </c>
      <c r="AI12" s="97" t="s">
        <v>10</v>
      </c>
      <c r="AJ12" s="97" t="s">
        <v>10</v>
      </c>
      <c r="AK12" s="101" t="s">
        <v>65</v>
      </c>
      <c r="AL12" s="36">
        <f>SUM(AN12,AQ12,AT12,AW12,AZ12)</f>
        <v>2.8000000000000003</v>
      </c>
      <c r="AM12" s="36">
        <f t="shared" si="4"/>
        <v>8</v>
      </c>
      <c r="AN12" s="153" t="s">
        <v>10</v>
      </c>
      <c r="AO12" s="153" t="s">
        <v>10</v>
      </c>
      <c r="AP12" s="153" t="s">
        <v>10</v>
      </c>
      <c r="AQ12" s="153" t="s">
        <v>10</v>
      </c>
      <c r="AR12" s="153" t="s">
        <v>10</v>
      </c>
      <c r="AS12" s="153" t="s">
        <v>10</v>
      </c>
      <c r="AT12" s="100">
        <v>1.2</v>
      </c>
      <c r="AU12" s="97">
        <v>425</v>
      </c>
      <c r="AV12" s="97">
        <v>5</v>
      </c>
      <c r="AW12" s="97">
        <v>1</v>
      </c>
      <c r="AX12" s="97">
        <v>85</v>
      </c>
      <c r="AY12" s="97">
        <v>2</v>
      </c>
      <c r="AZ12" s="100">
        <v>0.6</v>
      </c>
      <c r="BA12" s="97">
        <v>121</v>
      </c>
      <c r="BB12" s="97">
        <v>1</v>
      </c>
      <c r="BC12" s="101" t="s">
        <v>65</v>
      </c>
      <c r="BD12" s="33">
        <f>SUM(BF12,BI12,BL12,BO12)</f>
        <v>23.099999999999998</v>
      </c>
      <c r="BE12" s="33">
        <f aca="true" t="shared" si="10" ref="BE12:BE18">SUM(BH12,BK12,BN12,BQ12)</f>
        <v>36</v>
      </c>
      <c r="BF12" s="97">
        <v>17</v>
      </c>
      <c r="BG12" s="97">
        <v>140</v>
      </c>
      <c r="BH12" s="97">
        <v>29</v>
      </c>
      <c r="BI12" s="100">
        <v>3.9</v>
      </c>
      <c r="BJ12" s="97">
        <v>100</v>
      </c>
      <c r="BK12" s="97">
        <v>4</v>
      </c>
      <c r="BL12" s="100" t="s">
        <v>10</v>
      </c>
      <c r="BM12" s="100" t="s">
        <v>10</v>
      </c>
      <c r="BN12" s="100" t="s">
        <v>10</v>
      </c>
      <c r="BO12" s="100">
        <v>2.2</v>
      </c>
      <c r="BP12" s="97">
        <v>124</v>
      </c>
      <c r="BQ12" s="97">
        <v>3</v>
      </c>
      <c r="BR12" s="101" t="s">
        <v>65</v>
      </c>
      <c r="BS12" s="36">
        <f aca="true" t="shared" si="11" ref="BS12:BS18">SUM(BU12,BX12)</f>
        <v>15.6</v>
      </c>
      <c r="BT12" s="170">
        <f>SUM(BW12,BZ12)</f>
        <v>338</v>
      </c>
      <c r="BU12" s="100">
        <v>1.6</v>
      </c>
      <c r="BV12" s="97">
        <v>288</v>
      </c>
      <c r="BW12" s="97">
        <v>30</v>
      </c>
      <c r="BX12" s="100">
        <v>14</v>
      </c>
      <c r="BY12" s="97">
        <v>325</v>
      </c>
      <c r="BZ12" s="97">
        <v>308</v>
      </c>
    </row>
    <row r="13" spans="1:78" s="45" customFormat="1" ht="42.75" customHeight="1">
      <c r="A13" s="101" t="s">
        <v>66</v>
      </c>
      <c r="B13" s="33">
        <f t="shared" si="0"/>
        <v>1038.7</v>
      </c>
      <c r="C13" s="33">
        <f aca="true" t="shared" si="12" ref="C13:C18">SUM(F13,I13,L13,O13,R13)</f>
        <v>5221</v>
      </c>
      <c r="D13" s="33">
        <v>994</v>
      </c>
      <c r="E13" s="33">
        <v>783</v>
      </c>
      <c r="F13" s="33">
        <v>4822</v>
      </c>
      <c r="G13" s="93">
        <v>2</v>
      </c>
      <c r="H13" s="93">
        <v>542</v>
      </c>
      <c r="I13" s="93">
        <v>6</v>
      </c>
      <c r="J13" s="173">
        <v>4.2</v>
      </c>
      <c r="K13" s="45">
        <v>128</v>
      </c>
      <c r="L13" s="93">
        <v>14</v>
      </c>
      <c r="M13" s="173">
        <v>22.1</v>
      </c>
      <c r="N13" s="45">
        <v>141</v>
      </c>
      <c r="O13" s="93">
        <v>35</v>
      </c>
      <c r="P13" s="173">
        <v>16.4</v>
      </c>
      <c r="Q13" s="99">
        <v>2130</v>
      </c>
      <c r="R13" s="93">
        <v>344</v>
      </c>
      <c r="S13" s="101" t="s">
        <v>66</v>
      </c>
      <c r="T13" s="33">
        <f aca="true" t="shared" si="13" ref="T13:T18">SUM(W13,Z13)</f>
        <v>994</v>
      </c>
      <c r="U13" s="33">
        <f t="shared" si="8"/>
        <v>783</v>
      </c>
      <c r="V13" s="33">
        <f t="shared" si="9"/>
        <v>4816</v>
      </c>
      <c r="W13" s="97">
        <v>992</v>
      </c>
      <c r="X13" s="140">
        <v>483</v>
      </c>
      <c r="Y13" s="97">
        <v>4810</v>
      </c>
      <c r="Z13" s="97">
        <v>2</v>
      </c>
      <c r="AA13" s="97">
        <v>300</v>
      </c>
      <c r="AB13" s="97">
        <v>6</v>
      </c>
      <c r="AC13" s="33">
        <f>SUM(AE13,AH13)</f>
        <v>2</v>
      </c>
      <c r="AD13" s="93">
        <f>SUM(AG13,AJ13)</f>
        <v>6</v>
      </c>
      <c r="AE13" s="97">
        <v>1</v>
      </c>
      <c r="AF13" s="33">
        <v>242</v>
      </c>
      <c r="AG13" s="97">
        <v>3</v>
      </c>
      <c r="AH13" s="97">
        <v>1</v>
      </c>
      <c r="AI13" s="97">
        <v>300</v>
      </c>
      <c r="AJ13" s="97">
        <v>3</v>
      </c>
      <c r="AK13" s="101" t="s">
        <v>73</v>
      </c>
      <c r="AL13" s="36">
        <f aca="true" t="shared" si="14" ref="AL13:AL18">SUM(AN13,AQ13,AT13,AW13,AZ13)</f>
        <v>4.2</v>
      </c>
      <c r="AM13" s="36">
        <f t="shared" si="4"/>
        <v>14</v>
      </c>
      <c r="AN13" s="153" t="s">
        <v>10</v>
      </c>
      <c r="AO13" s="153" t="s">
        <v>10</v>
      </c>
      <c r="AP13" s="153" t="s">
        <v>10</v>
      </c>
      <c r="AQ13" s="153" t="s">
        <v>10</v>
      </c>
      <c r="AR13" s="153" t="s">
        <v>10</v>
      </c>
      <c r="AS13" s="153" t="s">
        <v>10</v>
      </c>
      <c r="AT13" s="100">
        <v>2.6</v>
      </c>
      <c r="AU13" s="97">
        <v>425</v>
      </c>
      <c r="AV13" s="97">
        <v>11</v>
      </c>
      <c r="AW13" s="97">
        <v>1</v>
      </c>
      <c r="AX13" s="97">
        <v>85</v>
      </c>
      <c r="AY13" s="97">
        <v>2</v>
      </c>
      <c r="AZ13" s="100">
        <v>0.6</v>
      </c>
      <c r="BA13" s="97">
        <v>121</v>
      </c>
      <c r="BB13" s="97">
        <v>1</v>
      </c>
      <c r="BC13" s="101" t="s">
        <v>73</v>
      </c>
      <c r="BD13" s="33">
        <f aca="true" t="shared" si="15" ref="BD13:BD18">SUM(BF13,BI13,BL13,BO13)</f>
        <v>22.099999999999998</v>
      </c>
      <c r="BE13" s="33">
        <f t="shared" si="10"/>
        <v>35</v>
      </c>
      <c r="BF13" s="97">
        <v>17</v>
      </c>
      <c r="BG13" s="97">
        <v>140</v>
      </c>
      <c r="BH13" s="97">
        <v>29</v>
      </c>
      <c r="BI13" s="100">
        <v>2.7</v>
      </c>
      <c r="BJ13" s="97">
        <v>100</v>
      </c>
      <c r="BK13" s="97">
        <v>3</v>
      </c>
      <c r="BL13" s="97">
        <v>1</v>
      </c>
      <c r="BM13" s="97">
        <v>145</v>
      </c>
      <c r="BN13" s="97">
        <v>1</v>
      </c>
      <c r="BO13" s="100">
        <v>1.4</v>
      </c>
      <c r="BP13" s="97">
        <v>124</v>
      </c>
      <c r="BQ13" s="97">
        <v>2</v>
      </c>
      <c r="BR13" s="101" t="s">
        <v>73</v>
      </c>
      <c r="BS13" s="36">
        <f t="shared" si="11"/>
        <v>16.4</v>
      </c>
      <c r="BT13" s="170">
        <f aca="true" t="shared" si="16" ref="BT13:BT18">SUM(BW13,BZ13)</f>
        <v>344</v>
      </c>
      <c r="BU13" s="100">
        <v>8.7</v>
      </c>
      <c r="BV13" s="97">
        <v>288</v>
      </c>
      <c r="BW13" s="97">
        <v>174</v>
      </c>
      <c r="BX13" s="100">
        <v>7.7</v>
      </c>
      <c r="BY13" s="97">
        <v>325</v>
      </c>
      <c r="BZ13" s="97">
        <v>170</v>
      </c>
    </row>
    <row r="14" spans="1:78" s="45" customFormat="1" ht="43.5" customHeight="1">
      <c r="A14" s="101" t="s">
        <v>67</v>
      </c>
      <c r="B14" s="33">
        <f t="shared" si="0"/>
        <v>450.9</v>
      </c>
      <c r="C14" s="33">
        <f t="shared" si="12"/>
        <v>2168</v>
      </c>
      <c r="D14" s="33">
        <v>389</v>
      </c>
      <c r="E14" s="33">
        <v>783</v>
      </c>
      <c r="F14" s="33">
        <v>1891</v>
      </c>
      <c r="G14" s="93" t="s">
        <v>133</v>
      </c>
      <c r="H14" s="93" t="s">
        <v>133</v>
      </c>
      <c r="I14" s="93" t="s">
        <v>133</v>
      </c>
      <c r="J14" s="173">
        <v>2.9</v>
      </c>
      <c r="K14" s="45">
        <v>128</v>
      </c>
      <c r="L14" s="93">
        <v>10</v>
      </c>
      <c r="M14" s="173">
        <v>50.2</v>
      </c>
      <c r="N14" s="45">
        <v>141</v>
      </c>
      <c r="O14" s="93">
        <v>82</v>
      </c>
      <c r="P14" s="173">
        <v>8.8</v>
      </c>
      <c r="Q14" s="99">
        <v>2130</v>
      </c>
      <c r="R14" s="93">
        <v>185</v>
      </c>
      <c r="S14" s="101" t="s">
        <v>67</v>
      </c>
      <c r="T14" s="33">
        <f>SUM(W14,Z14)</f>
        <v>389</v>
      </c>
      <c r="U14" s="33">
        <f t="shared" si="8"/>
        <v>783</v>
      </c>
      <c r="V14" s="33">
        <f t="shared" si="9"/>
        <v>1891</v>
      </c>
      <c r="W14" s="97">
        <v>387</v>
      </c>
      <c r="X14" s="140">
        <v>483</v>
      </c>
      <c r="Y14" s="97">
        <v>1885</v>
      </c>
      <c r="Z14" s="97">
        <v>2</v>
      </c>
      <c r="AA14" s="97">
        <v>300</v>
      </c>
      <c r="AB14" s="97">
        <v>6</v>
      </c>
      <c r="AC14" s="33" t="s">
        <v>134</v>
      </c>
      <c r="AD14" s="33" t="s">
        <v>134</v>
      </c>
      <c r="AE14" s="98" t="s">
        <v>10</v>
      </c>
      <c r="AF14" s="98" t="s">
        <v>10</v>
      </c>
      <c r="AG14" s="98" t="s">
        <v>10</v>
      </c>
      <c r="AH14" s="98" t="s">
        <v>10</v>
      </c>
      <c r="AI14" s="98" t="s">
        <v>10</v>
      </c>
      <c r="AJ14" s="98" t="s">
        <v>10</v>
      </c>
      <c r="AK14" s="101" t="s">
        <v>74</v>
      </c>
      <c r="AL14" s="36">
        <f t="shared" si="14"/>
        <v>2.9</v>
      </c>
      <c r="AM14" s="36">
        <f t="shared" si="4"/>
        <v>10</v>
      </c>
      <c r="AN14" s="153" t="s">
        <v>10</v>
      </c>
      <c r="AO14" s="153" t="s">
        <v>10</v>
      </c>
      <c r="AP14" s="153" t="s">
        <v>10</v>
      </c>
      <c r="AQ14" s="153" t="s">
        <v>10</v>
      </c>
      <c r="AR14" s="153" t="s">
        <v>10</v>
      </c>
      <c r="AS14" s="153" t="s">
        <v>10</v>
      </c>
      <c r="AT14" s="100">
        <v>1.6</v>
      </c>
      <c r="AU14" s="97">
        <v>425</v>
      </c>
      <c r="AV14" s="97">
        <v>7</v>
      </c>
      <c r="AW14" s="97">
        <v>1</v>
      </c>
      <c r="AX14" s="97">
        <v>85</v>
      </c>
      <c r="AY14" s="97">
        <v>2</v>
      </c>
      <c r="AZ14" s="100">
        <v>0.3</v>
      </c>
      <c r="BA14" s="97">
        <v>121</v>
      </c>
      <c r="BB14" s="97">
        <v>1</v>
      </c>
      <c r="BC14" s="101" t="s">
        <v>74</v>
      </c>
      <c r="BD14" s="33">
        <f t="shared" si="15"/>
        <v>50.2</v>
      </c>
      <c r="BE14" s="33">
        <f t="shared" si="10"/>
        <v>82</v>
      </c>
      <c r="BF14" s="97">
        <v>37</v>
      </c>
      <c r="BG14" s="97">
        <v>140</v>
      </c>
      <c r="BH14" s="97">
        <v>67</v>
      </c>
      <c r="BI14" s="100">
        <v>10</v>
      </c>
      <c r="BJ14" s="97">
        <v>100</v>
      </c>
      <c r="BK14" s="97">
        <v>11</v>
      </c>
      <c r="BL14" s="97">
        <v>1</v>
      </c>
      <c r="BM14" s="97">
        <v>145</v>
      </c>
      <c r="BN14" s="97">
        <v>1</v>
      </c>
      <c r="BO14" s="100">
        <v>2.2</v>
      </c>
      <c r="BP14" s="97">
        <v>124</v>
      </c>
      <c r="BQ14" s="97">
        <v>3</v>
      </c>
      <c r="BR14" s="101" t="s">
        <v>74</v>
      </c>
      <c r="BS14" s="36">
        <f t="shared" si="11"/>
        <v>8.8</v>
      </c>
      <c r="BT14" s="170">
        <f t="shared" si="16"/>
        <v>185</v>
      </c>
      <c r="BU14" s="100">
        <v>2</v>
      </c>
      <c r="BV14" s="97">
        <v>288</v>
      </c>
      <c r="BW14" s="97">
        <v>40</v>
      </c>
      <c r="BX14" s="100">
        <v>6.8</v>
      </c>
      <c r="BY14" s="97">
        <v>325</v>
      </c>
      <c r="BZ14" s="97">
        <v>145</v>
      </c>
    </row>
    <row r="15" spans="1:78" s="45" customFormat="1" ht="42.75" customHeight="1">
      <c r="A15" s="101" t="s">
        <v>68</v>
      </c>
      <c r="B15" s="33">
        <f t="shared" si="0"/>
        <v>509.49999999999994</v>
      </c>
      <c r="C15" s="33">
        <f t="shared" si="12"/>
        <v>2588</v>
      </c>
      <c r="D15" s="33">
        <v>472</v>
      </c>
      <c r="E15" s="33">
        <v>783</v>
      </c>
      <c r="F15" s="33">
        <v>2292</v>
      </c>
      <c r="G15" s="93">
        <v>1</v>
      </c>
      <c r="H15" s="93">
        <v>542</v>
      </c>
      <c r="I15" s="93">
        <v>3</v>
      </c>
      <c r="J15" s="173">
        <v>6.9</v>
      </c>
      <c r="K15" s="45">
        <v>128</v>
      </c>
      <c r="L15" s="93">
        <v>18</v>
      </c>
      <c r="M15" s="173">
        <v>18.2</v>
      </c>
      <c r="N15" s="45">
        <v>141</v>
      </c>
      <c r="O15" s="93">
        <v>32</v>
      </c>
      <c r="P15" s="173">
        <v>11.4</v>
      </c>
      <c r="Q15" s="99">
        <v>2130</v>
      </c>
      <c r="R15" s="93">
        <v>243</v>
      </c>
      <c r="S15" s="101" t="s">
        <v>68</v>
      </c>
      <c r="T15" s="33">
        <f t="shared" si="13"/>
        <v>472</v>
      </c>
      <c r="U15" s="33">
        <f t="shared" si="8"/>
        <v>783</v>
      </c>
      <c r="V15" s="33">
        <f t="shared" si="9"/>
        <v>2292</v>
      </c>
      <c r="W15" s="97">
        <v>470</v>
      </c>
      <c r="X15" s="140">
        <v>483</v>
      </c>
      <c r="Y15" s="97">
        <v>2286</v>
      </c>
      <c r="Z15" s="97">
        <v>2</v>
      </c>
      <c r="AA15" s="97">
        <v>300</v>
      </c>
      <c r="AB15" s="97">
        <v>6</v>
      </c>
      <c r="AC15" s="33">
        <f>SUM(AE15,AH15)</f>
        <v>1</v>
      </c>
      <c r="AD15" s="93">
        <f>SUM(AG15,AJ15)</f>
        <v>3</v>
      </c>
      <c r="AE15" s="97">
        <v>1</v>
      </c>
      <c r="AF15" s="33">
        <v>242</v>
      </c>
      <c r="AG15" s="175">
        <v>3</v>
      </c>
      <c r="AH15" s="98" t="s">
        <v>10</v>
      </c>
      <c r="AI15" s="98" t="s">
        <v>10</v>
      </c>
      <c r="AJ15" s="98" t="s">
        <v>10</v>
      </c>
      <c r="AK15" s="101" t="s">
        <v>68</v>
      </c>
      <c r="AL15" s="36">
        <f t="shared" si="14"/>
        <v>6.9</v>
      </c>
      <c r="AM15" s="36">
        <f t="shared" si="4"/>
        <v>18</v>
      </c>
      <c r="AN15" s="153" t="s">
        <v>10</v>
      </c>
      <c r="AO15" s="153" t="s">
        <v>10</v>
      </c>
      <c r="AP15" s="153" t="s">
        <v>10</v>
      </c>
      <c r="AQ15" s="153">
        <v>1</v>
      </c>
      <c r="AR15" s="153">
        <v>100</v>
      </c>
      <c r="AS15" s="153">
        <v>1</v>
      </c>
      <c r="AT15" s="100">
        <v>2.7</v>
      </c>
      <c r="AU15" s="97">
        <v>425</v>
      </c>
      <c r="AV15" s="97">
        <v>12</v>
      </c>
      <c r="AW15" s="97">
        <v>1</v>
      </c>
      <c r="AX15" s="97">
        <v>85</v>
      </c>
      <c r="AY15" s="97">
        <v>2</v>
      </c>
      <c r="AZ15" s="100">
        <v>2.2</v>
      </c>
      <c r="BA15" s="97">
        <v>121</v>
      </c>
      <c r="BB15" s="97">
        <v>3</v>
      </c>
      <c r="BC15" s="101" t="s">
        <v>68</v>
      </c>
      <c r="BD15" s="33">
        <f t="shared" si="15"/>
        <v>18.2</v>
      </c>
      <c r="BE15" s="33">
        <f t="shared" si="10"/>
        <v>32</v>
      </c>
      <c r="BF15" s="97">
        <v>14</v>
      </c>
      <c r="BG15" s="97">
        <v>140</v>
      </c>
      <c r="BH15" s="97">
        <v>26</v>
      </c>
      <c r="BI15" s="100">
        <v>2</v>
      </c>
      <c r="BJ15" s="97">
        <v>100</v>
      </c>
      <c r="BK15" s="97">
        <v>3</v>
      </c>
      <c r="BL15" s="97">
        <v>1</v>
      </c>
      <c r="BM15" s="97">
        <v>145</v>
      </c>
      <c r="BN15" s="97">
        <v>1</v>
      </c>
      <c r="BO15" s="100">
        <v>1.2</v>
      </c>
      <c r="BP15" s="97">
        <v>124</v>
      </c>
      <c r="BQ15" s="97">
        <v>2</v>
      </c>
      <c r="BR15" s="101" t="s">
        <v>68</v>
      </c>
      <c r="BS15" s="36">
        <f t="shared" si="11"/>
        <v>11.4</v>
      </c>
      <c r="BT15" s="170">
        <f t="shared" si="16"/>
        <v>243</v>
      </c>
      <c r="BU15" s="100">
        <v>3.9</v>
      </c>
      <c r="BV15" s="97">
        <v>288</v>
      </c>
      <c r="BW15" s="97">
        <v>78</v>
      </c>
      <c r="BX15" s="100">
        <v>7.5</v>
      </c>
      <c r="BY15" s="97">
        <v>325</v>
      </c>
      <c r="BZ15" s="97">
        <v>165</v>
      </c>
    </row>
    <row r="16" spans="1:78" s="45" customFormat="1" ht="42" customHeight="1">
      <c r="A16" s="101" t="s">
        <v>69</v>
      </c>
      <c r="B16" s="33">
        <f t="shared" si="0"/>
        <v>560.8000000000001</v>
      </c>
      <c r="C16" s="33">
        <f t="shared" si="12"/>
        <v>2810</v>
      </c>
      <c r="D16" s="33">
        <v>531</v>
      </c>
      <c r="E16" s="33">
        <v>783</v>
      </c>
      <c r="F16" s="33">
        <v>2599</v>
      </c>
      <c r="G16" s="180" t="s">
        <v>133</v>
      </c>
      <c r="H16" s="180" t="s">
        <v>133</v>
      </c>
      <c r="I16" s="180" t="s">
        <v>133</v>
      </c>
      <c r="J16" s="173">
        <v>6.6</v>
      </c>
      <c r="K16" s="45">
        <v>128</v>
      </c>
      <c r="L16" s="93">
        <v>13</v>
      </c>
      <c r="M16" s="173">
        <v>14.6</v>
      </c>
      <c r="N16" s="45">
        <v>141</v>
      </c>
      <c r="O16" s="93">
        <v>23</v>
      </c>
      <c r="P16" s="173">
        <v>8.6</v>
      </c>
      <c r="Q16" s="99">
        <v>2130</v>
      </c>
      <c r="R16" s="93">
        <v>175</v>
      </c>
      <c r="S16" s="101" t="s">
        <v>69</v>
      </c>
      <c r="T16" s="33">
        <f t="shared" si="13"/>
        <v>531</v>
      </c>
      <c r="U16" s="33">
        <f t="shared" si="8"/>
        <v>783</v>
      </c>
      <c r="V16" s="33">
        <f t="shared" si="9"/>
        <v>2593</v>
      </c>
      <c r="W16" s="97">
        <v>528</v>
      </c>
      <c r="X16" s="140">
        <v>483</v>
      </c>
      <c r="Y16" s="97">
        <v>2584</v>
      </c>
      <c r="Z16" s="97">
        <v>3</v>
      </c>
      <c r="AA16" s="97">
        <v>300</v>
      </c>
      <c r="AB16" s="97">
        <v>9</v>
      </c>
      <c r="AC16" s="41" t="s">
        <v>134</v>
      </c>
      <c r="AD16" s="41" t="s">
        <v>134</v>
      </c>
      <c r="AE16" s="98" t="s">
        <v>10</v>
      </c>
      <c r="AF16" s="98" t="s">
        <v>10</v>
      </c>
      <c r="AG16" s="98" t="s">
        <v>10</v>
      </c>
      <c r="AH16" s="98" t="s">
        <v>10</v>
      </c>
      <c r="AI16" s="98" t="s">
        <v>10</v>
      </c>
      <c r="AJ16" s="98" t="s">
        <v>10</v>
      </c>
      <c r="AK16" s="101" t="s">
        <v>75</v>
      </c>
      <c r="AL16" s="36">
        <f t="shared" si="14"/>
        <v>6.6</v>
      </c>
      <c r="AM16" s="36">
        <f t="shared" si="4"/>
        <v>13</v>
      </c>
      <c r="AN16" s="153" t="s">
        <v>10</v>
      </c>
      <c r="AO16" s="153" t="s">
        <v>10</v>
      </c>
      <c r="AP16" s="153" t="s">
        <v>10</v>
      </c>
      <c r="AQ16" s="153" t="s">
        <v>10</v>
      </c>
      <c r="AR16" s="153" t="s">
        <v>10</v>
      </c>
      <c r="AS16" s="153" t="s">
        <v>10</v>
      </c>
      <c r="AT16" s="100">
        <v>1.3</v>
      </c>
      <c r="AU16" s="97">
        <v>425</v>
      </c>
      <c r="AV16" s="97">
        <v>6</v>
      </c>
      <c r="AW16" s="97">
        <v>1</v>
      </c>
      <c r="AX16" s="97">
        <v>85</v>
      </c>
      <c r="AY16" s="97">
        <v>2</v>
      </c>
      <c r="AZ16" s="100">
        <v>4.3</v>
      </c>
      <c r="BA16" s="97">
        <v>121</v>
      </c>
      <c r="BB16" s="97">
        <v>5</v>
      </c>
      <c r="BC16" s="101" t="s">
        <v>75</v>
      </c>
      <c r="BD16" s="33">
        <f t="shared" si="15"/>
        <v>14.6</v>
      </c>
      <c r="BE16" s="33">
        <f t="shared" si="10"/>
        <v>23</v>
      </c>
      <c r="BF16" s="97">
        <v>10</v>
      </c>
      <c r="BG16" s="97">
        <v>140</v>
      </c>
      <c r="BH16" s="97">
        <v>18</v>
      </c>
      <c r="BI16" s="100">
        <v>1</v>
      </c>
      <c r="BJ16" s="97">
        <v>100</v>
      </c>
      <c r="BK16" s="97">
        <v>1</v>
      </c>
      <c r="BL16" s="100" t="s">
        <v>10</v>
      </c>
      <c r="BM16" s="100" t="s">
        <v>10</v>
      </c>
      <c r="BN16" s="100" t="s">
        <v>10</v>
      </c>
      <c r="BO16" s="100">
        <v>3.6</v>
      </c>
      <c r="BP16" s="97">
        <v>124</v>
      </c>
      <c r="BQ16" s="97">
        <v>4</v>
      </c>
      <c r="BR16" s="101" t="s">
        <v>75</v>
      </c>
      <c r="BS16" s="36">
        <f t="shared" si="11"/>
        <v>8.6</v>
      </c>
      <c r="BT16" s="170">
        <f t="shared" si="16"/>
        <v>175</v>
      </c>
      <c r="BU16" s="100">
        <v>3.8</v>
      </c>
      <c r="BV16" s="97">
        <v>288</v>
      </c>
      <c r="BW16" s="97">
        <v>76</v>
      </c>
      <c r="BX16" s="100">
        <v>4.8</v>
      </c>
      <c r="BY16" s="97">
        <v>325</v>
      </c>
      <c r="BZ16" s="97">
        <v>99</v>
      </c>
    </row>
    <row r="17" spans="1:78" s="45" customFormat="1" ht="42" customHeight="1">
      <c r="A17" s="101" t="s">
        <v>70</v>
      </c>
      <c r="B17" s="33">
        <f t="shared" si="0"/>
        <v>495.59999999999997</v>
      </c>
      <c r="C17" s="33">
        <f t="shared" si="12"/>
        <v>2486</v>
      </c>
      <c r="D17" s="33">
        <v>471</v>
      </c>
      <c r="E17" s="33">
        <v>783</v>
      </c>
      <c r="F17" s="33">
        <v>2281</v>
      </c>
      <c r="G17" s="180" t="s">
        <v>133</v>
      </c>
      <c r="H17" s="180" t="s">
        <v>133</v>
      </c>
      <c r="I17" s="180" t="s">
        <v>133</v>
      </c>
      <c r="J17" s="173">
        <v>3.5</v>
      </c>
      <c r="K17" s="45">
        <v>128</v>
      </c>
      <c r="L17" s="93">
        <v>12</v>
      </c>
      <c r="M17" s="173">
        <v>12.9</v>
      </c>
      <c r="N17" s="45">
        <v>141</v>
      </c>
      <c r="O17" s="93">
        <v>22</v>
      </c>
      <c r="P17" s="173">
        <v>8.2</v>
      </c>
      <c r="Q17" s="99">
        <v>2130</v>
      </c>
      <c r="R17" s="93">
        <v>171</v>
      </c>
      <c r="S17" s="101" t="s">
        <v>70</v>
      </c>
      <c r="T17" s="33">
        <f t="shared" si="13"/>
        <v>471</v>
      </c>
      <c r="U17" s="33">
        <f t="shared" si="8"/>
        <v>783</v>
      </c>
      <c r="V17" s="33">
        <f t="shared" si="9"/>
        <v>2281</v>
      </c>
      <c r="W17" s="97">
        <v>469</v>
      </c>
      <c r="X17" s="140">
        <v>483</v>
      </c>
      <c r="Y17" s="97">
        <v>2275</v>
      </c>
      <c r="Z17" s="97">
        <v>2</v>
      </c>
      <c r="AA17" s="97">
        <v>300</v>
      </c>
      <c r="AB17" s="97">
        <v>6</v>
      </c>
      <c r="AC17" s="41" t="s">
        <v>134</v>
      </c>
      <c r="AD17" s="41" t="s">
        <v>134</v>
      </c>
      <c r="AE17" s="98" t="s">
        <v>10</v>
      </c>
      <c r="AF17" s="98" t="s">
        <v>10</v>
      </c>
      <c r="AG17" s="98" t="s">
        <v>10</v>
      </c>
      <c r="AH17" s="98" t="s">
        <v>10</v>
      </c>
      <c r="AI17" s="98" t="s">
        <v>10</v>
      </c>
      <c r="AJ17" s="98" t="s">
        <v>10</v>
      </c>
      <c r="AK17" s="101" t="s">
        <v>76</v>
      </c>
      <c r="AL17" s="36">
        <f t="shared" si="14"/>
        <v>3.5</v>
      </c>
      <c r="AM17" s="36">
        <f t="shared" si="4"/>
        <v>12</v>
      </c>
      <c r="AN17" s="153" t="s">
        <v>10</v>
      </c>
      <c r="AO17" s="153" t="s">
        <v>10</v>
      </c>
      <c r="AP17" s="153" t="s">
        <v>10</v>
      </c>
      <c r="AQ17" s="153" t="s">
        <v>10</v>
      </c>
      <c r="AR17" s="153" t="s">
        <v>10</v>
      </c>
      <c r="AS17" s="153" t="s">
        <v>10</v>
      </c>
      <c r="AT17" s="100">
        <v>2.3</v>
      </c>
      <c r="AU17" s="97">
        <v>425</v>
      </c>
      <c r="AV17" s="97">
        <v>10</v>
      </c>
      <c r="AW17" s="97" t="s">
        <v>10</v>
      </c>
      <c r="AX17" s="97">
        <v>85</v>
      </c>
      <c r="AY17" s="97" t="s">
        <v>10</v>
      </c>
      <c r="AZ17" s="100">
        <v>1.2</v>
      </c>
      <c r="BA17" s="97">
        <v>121</v>
      </c>
      <c r="BB17" s="97">
        <v>2</v>
      </c>
      <c r="BC17" s="101" t="s">
        <v>76</v>
      </c>
      <c r="BD17" s="33">
        <f t="shared" si="15"/>
        <v>12.899999999999999</v>
      </c>
      <c r="BE17" s="33">
        <f t="shared" si="10"/>
        <v>22</v>
      </c>
      <c r="BF17" s="97">
        <v>10</v>
      </c>
      <c r="BG17" s="97">
        <v>140</v>
      </c>
      <c r="BH17" s="97">
        <v>18</v>
      </c>
      <c r="BI17" s="100">
        <v>1.7</v>
      </c>
      <c r="BJ17" s="97">
        <v>100</v>
      </c>
      <c r="BK17" s="97">
        <v>2</v>
      </c>
      <c r="BL17" s="100" t="s">
        <v>10</v>
      </c>
      <c r="BM17" s="100" t="s">
        <v>10</v>
      </c>
      <c r="BN17" s="100" t="s">
        <v>10</v>
      </c>
      <c r="BO17" s="100">
        <v>1.2</v>
      </c>
      <c r="BP17" s="97">
        <v>124</v>
      </c>
      <c r="BQ17" s="97">
        <v>2</v>
      </c>
      <c r="BR17" s="101" t="s">
        <v>76</v>
      </c>
      <c r="BS17" s="36">
        <f t="shared" si="11"/>
        <v>8.2</v>
      </c>
      <c r="BT17" s="170">
        <f t="shared" si="16"/>
        <v>171</v>
      </c>
      <c r="BU17" s="100">
        <v>2.8</v>
      </c>
      <c r="BV17" s="97">
        <v>288</v>
      </c>
      <c r="BW17" s="97">
        <v>54</v>
      </c>
      <c r="BX17" s="100">
        <v>5.4</v>
      </c>
      <c r="BY17" s="97">
        <v>325</v>
      </c>
      <c r="BZ17" s="97">
        <v>117</v>
      </c>
    </row>
    <row r="18" spans="1:78" s="45" customFormat="1" ht="42" customHeight="1" thickBot="1">
      <c r="A18" s="94" t="s">
        <v>71</v>
      </c>
      <c r="B18" s="152">
        <f t="shared" si="0"/>
        <v>441</v>
      </c>
      <c r="C18" s="150">
        <f t="shared" si="12"/>
        <v>2147</v>
      </c>
      <c r="D18" s="150">
        <v>412</v>
      </c>
      <c r="E18" s="150">
        <v>783</v>
      </c>
      <c r="F18" s="150">
        <v>2016</v>
      </c>
      <c r="G18" s="151" t="s">
        <v>133</v>
      </c>
      <c r="H18" s="151" t="s">
        <v>133</v>
      </c>
      <c r="I18" s="151" t="s">
        <v>133</v>
      </c>
      <c r="J18" s="174">
        <v>6.1</v>
      </c>
      <c r="K18" s="105">
        <v>128</v>
      </c>
      <c r="L18" s="151">
        <v>15</v>
      </c>
      <c r="M18" s="174">
        <v>18.9</v>
      </c>
      <c r="N18" s="105">
        <v>141</v>
      </c>
      <c r="O18" s="151">
        <v>32</v>
      </c>
      <c r="P18" s="174">
        <v>4</v>
      </c>
      <c r="Q18" s="106">
        <v>2130</v>
      </c>
      <c r="R18" s="151">
        <v>84</v>
      </c>
      <c r="S18" s="94" t="s">
        <v>71</v>
      </c>
      <c r="T18" s="152">
        <f t="shared" si="13"/>
        <v>412</v>
      </c>
      <c r="U18" s="150">
        <f t="shared" si="8"/>
        <v>783</v>
      </c>
      <c r="V18" s="150">
        <f t="shared" si="9"/>
        <v>2016</v>
      </c>
      <c r="W18" s="103">
        <v>410</v>
      </c>
      <c r="X18" s="144">
        <v>483</v>
      </c>
      <c r="Y18" s="103">
        <v>2010</v>
      </c>
      <c r="Z18" s="103">
        <v>2</v>
      </c>
      <c r="AA18" s="103">
        <v>300</v>
      </c>
      <c r="AB18" s="103">
        <v>6</v>
      </c>
      <c r="AC18" s="150" t="s">
        <v>134</v>
      </c>
      <c r="AD18" s="150" t="s">
        <v>134</v>
      </c>
      <c r="AE18" s="104" t="s">
        <v>10</v>
      </c>
      <c r="AF18" s="104" t="s">
        <v>10</v>
      </c>
      <c r="AG18" s="104" t="s">
        <v>10</v>
      </c>
      <c r="AH18" s="104" t="s">
        <v>10</v>
      </c>
      <c r="AI18" s="104" t="s">
        <v>10</v>
      </c>
      <c r="AJ18" s="104" t="s">
        <v>10</v>
      </c>
      <c r="AK18" s="94" t="s">
        <v>77</v>
      </c>
      <c r="AL18" s="169">
        <f t="shared" si="14"/>
        <v>6.1</v>
      </c>
      <c r="AM18" s="63">
        <f t="shared" si="4"/>
        <v>15</v>
      </c>
      <c r="AN18" s="63" t="s">
        <v>10</v>
      </c>
      <c r="AO18" s="63" t="s">
        <v>10</v>
      </c>
      <c r="AP18" s="63" t="s">
        <v>10</v>
      </c>
      <c r="AQ18" s="63" t="s">
        <v>10</v>
      </c>
      <c r="AR18" s="63" t="s">
        <v>10</v>
      </c>
      <c r="AS18" s="63" t="s">
        <v>10</v>
      </c>
      <c r="AT18" s="107">
        <v>2.3</v>
      </c>
      <c r="AU18" s="103">
        <v>425</v>
      </c>
      <c r="AV18" s="103">
        <v>10</v>
      </c>
      <c r="AW18" s="103">
        <v>2</v>
      </c>
      <c r="AX18" s="103">
        <v>85</v>
      </c>
      <c r="AY18" s="103">
        <v>3</v>
      </c>
      <c r="AZ18" s="107">
        <v>1.8</v>
      </c>
      <c r="BA18" s="103">
        <v>121</v>
      </c>
      <c r="BB18" s="103">
        <v>2</v>
      </c>
      <c r="BC18" s="94" t="s">
        <v>77</v>
      </c>
      <c r="BD18" s="152">
        <f t="shared" si="15"/>
        <v>18.9</v>
      </c>
      <c r="BE18" s="150">
        <f t="shared" si="10"/>
        <v>32</v>
      </c>
      <c r="BF18" s="103">
        <v>15</v>
      </c>
      <c r="BG18" s="103">
        <v>140</v>
      </c>
      <c r="BH18" s="103">
        <v>27</v>
      </c>
      <c r="BI18" s="107">
        <v>1.7</v>
      </c>
      <c r="BJ18" s="103">
        <v>100</v>
      </c>
      <c r="BK18" s="103">
        <v>2</v>
      </c>
      <c r="BL18" s="107" t="s">
        <v>10</v>
      </c>
      <c r="BM18" s="107" t="s">
        <v>10</v>
      </c>
      <c r="BN18" s="107" t="s">
        <v>10</v>
      </c>
      <c r="BO18" s="107">
        <v>2.2</v>
      </c>
      <c r="BP18" s="103">
        <v>124</v>
      </c>
      <c r="BQ18" s="103">
        <v>3</v>
      </c>
      <c r="BR18" s="94" t="s">
        <v>77</v>
      </c>
      <c r="BS18" s="169">
        <f t="shared" si="11"/>
        <v>4</v>
      </c>
      <c r="BT18" s="171">
        <f t="shared" si="16"/>
        <v>84</v>
      </c>
      <c r="BU18" s="107">
        <v>2.2</v>
      </c>
      <c r="BV18" s="103">
        <v>288</v>
      </c>
      <c r="BW18" s="103">
        <v>44</v>
      </c>
      <c r="BX18" s="107">
        <v>1.8</v>
      </c>
      <c r="BY18" s="103">
        <v>325</v>
      </c>
      <c r="BZ18" s="103">
        <v>40</v>
      </c>
    </row>
    <row r="19" spans="1:71" ht="13.5" customHeight="1">
      <c r="A19" s="14"/>
      <c r="F19" s="23" t="s">
        <v>9</v>
      </c>
      <c r="Q19" s="229" t="s">
        <v>42</v>
      </c>
      <c r="R19" s="229"/>
      <c r="S19" s="222" t="s">
        <v>149</v>
      </c>
      <c r="T19" s="222"/>
      <c r="AB19" s="2" t="s">
        <v>9</v>
      </c>
      <c r="AC19" s="22"/>
      <c r="AD19" s="15"/>
      <c r="AE19" s="15"/>
      <c r="AF19" s="15"/>
      <c r="AG19" s="15"/>
      <c r="AH19" s="15"/>
      <c r="AI19" s="229" t="s">
        <v>43</v>
      </c>
      <c r="AJ19" s="229"/>
      <c r="AK19" s="14"/>
      <c r="BB19" s="16" t="s">
        <v>42</v>
      </c>
      <c r="BC19" s="14"/>
      <c r="BE19" s="1"/>
      <c r="BQ19" s="16" t="s">
        <v>42</v>
      </c>
      <c r="BR19" s="222" t="s">
        <v>42</v>
      </c>
      <c r="BS19" s="222"/>
    </row>
    <row r="20" ht="39.75" customHeight="1">
      <c r="Q20" s="20"/>
    </row>
    <row r="21" ht="39.75" customHeight="1">
      <c r="Q21" s="20"/>
    </row>
  </sheetData>
  <sheetProtection selectLockedCells="1" selectUnlockedCells="1"/>
  <mergeCells count="47">
    <mergeCell ref="AK3:AL3"/>
    <mergeCell ref="AK2:AS2"/>
    <mergeCell ref="BX4:BZ4"/>
    <mergeCell ref="BS4:BT4"/>
    <mergeCell ref="BU4:BW4"/>
    <mergeCell ref="BO4:BQ4"/>
    <mergeCell ref="BR2:BZ2"/>
    <mergeCell ref="BP3:BQ3"/>
    <mergeCell ref="BR3:BV3"/>
    <mergeCell ref="AT2:BB2"/>
    <mergeCell ref="BL2:BQ2"/>
    <mergeCell ref="BC2:BK2"/>
    <mergeCell ref="Z4:AB4"/>
    <mergeCell ref="S3:U3"/>
    <mergeCell ref="BC3:BD3"/>
    <mergeCell ref="AL4:AM4"/>
    <mergeCell ref="AN4:AP4"/>
    <mergeCell ref="AQ4:AS4"/>
    <mergeCell ref="AW4:AY4"/>
    <mergeCell ref="AZ4:BB4"/>
    <mergeCell ref="BD4:BE4"/>
    <mergeCell ref="AT4:AV4"/>
    <mergeCell ref="M4:O4"/>
    <mergeCell ref="P4:R4"/>
    <mergeCell ref="Q19:R19"/>
    <mergeCell ref="AI19:AJ19"/>
    <mergeCell ref="S19:T19"/>
    <mergeCell ref="AC4:AD4"/>
    <mergeCell ref="AE4:AG4"/>
    <mergeCell ref="AH4:AJ4"/>
    <mergeCell ref="T4:V4"/>
    <mergeCell ref="W4:Y4"/>
    <mergeCell ref="B4:C4"/>
    <mergeCell ref="D4:F4"/>
    <mergeCell ref="G4:I4"/>
    <mergeCell ref="J4:L4"/>
    <mergeCell ref="A3:B3"/>
    <mergeCell ref="A2:I2"/>
    <mergeCell ref="P3:R3"/>
    <mergeCell ref="AH3:AJ3"/>
    <mergeCell ref="S2:AB2"/>
    <mergeCell ref="J2:R2"/>
    <mergeCell ref="AC2:AJ2"/>
    <mergeCell ref="BR19:BS19"/>
    <mergeCell ref="BF4:BH4"/>
    <mergeCell ref="BI4:BK4"/>
    <mergeCell ref="BL4:BN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  <colBreaks count="6" manualBreakCount="6">
    <brk id="18" max="18" man="1"/>
    <brk id="28" max="18" man="1"/>
    <brk id="36" max="18" man="1"/>
    <brk id="45" max="18" man="1"/>
    <brk id="54" max="18" man="1"/>
    <brk id="69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="70" zoomScaleNormal="70" workbookViewId="0" topLeftCell="A1">
      <pane xSplit="1" ySplit="5" topLeftCell="B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A1" sqref="A1"/>
    </sheetView>
  </sheetViews>
  <sheetFormatPr defaultColWidth="8.88671875" defaultRowHeight="13.5"/>
  <cols>
    <col min="1" max="1" width="7.88671875" style="2" customWidth="1"/>
    <col min="2" max="3" width="11.3359375" style="2" customWidth="1"/>
    <col min="4" max="4" width="11.4453125" style="2" customWidth="1"/>
    <col min="5" max="5" width="11.3359375" style="2" customWidth="1"/>
    <col min="6" max="7" width="11.4453125" style="2" customWidth="1"/>
    <col min="8" max="16384" width="8.88671875" style="2" customWidth="1"/>
  </cols>
  <sheetData>
    <row r="1" spans="1:7" ht="30" customHeight="1">
      <c r="A1" s="3"/>
      <c r="B1" s="39"/>
      <c r="C1" s="3"/>
      <c r="D1" s="3"/>
      <c r="E1" s="3"/>
      <c r="F1" s="3"/>
      <c r="G1" s="3"/>
    </row>
    <row r="2" spans="1:7" ht="30" customHeight="1">
      <c r="A2" s="200" t="s">
        <v>24</v>
      </c>
      <c r="B2" s="200"/>
      <c r="C2" s="200"/>
      <c r="D2" s="200"/>
      <c r="E2" s="200"/>
      <c r="F2" s="200"/>
      <c r="G2" s="200"/>
    </row>
    <row r="3" spans="1:7" ht="30" customHeight="1" thickBot="1">
      <c r="A3" s="3"/>
      <c r="B3" s="3"/>
      <c r="C3" s="17"/>
      <c r="D3" s="17"/>
      <c r="E3" s="17"/>
      <c r="F3" s="3"/>
      <c r="G3" s="26" t="s">
        <v>11</v>
      </c>
    </row>
    <row r="4" spans="1:7" ht="33" customHeight="1">
      <c r="A4" s="220" t="s">
        <v>79</v>
      </c>
      <c r="B4" s="226" t="s">
        <v>14</v>
      </c>
      <c r="C4" s="228"/>
      <c r="D4" s="226" t="s">
        <v>25</v>
      </c>
      <c r="E4" s="228"/>
      <c r="F4" s="226" t="s">
        <v>26</v>
      </c>
      <c r="G4" s="227"/>
    </row>
    <row r="5" spans="1:7" ht="33" customHeight="1">
      <c r="A5" s="221"/>
      <c r="B5" s="40" t="s">
        <v>27</v>
      </c>
      <c r="C5" s="9" t="s">
        <v>17</v>
      </c>
      <c r="D5" s="9" t="s">
        <v>27</v>
      </c>
      <c r="E5" s="9" t="s">
        <v>17</v>
      </c>
      <c r="F5" s="9" t="s">
        <v>28</v>
      </c>
      <c r="G5" s="10" t="s">
        <v>17</v>
      </c>
    </row>
    <row r="6" spans="1:7" ht="93" customHeight="1">
      <c r="A6" s="11">
        <v>1998</v>
      </c>
      <c r="B6" s="41">
        <v>26671</v>
      </c>
      <c r="C6" s="42">
        <f>E6+G6</f>
        <v>3574.1</v>
      </c>
      <c r="D6" s="43">
        <v>21052</v>
      </c>
      <c r="E6" s="44">
        <v>2904.7</v>
      </c>
      <c r="F6" s="43">
        <v>5619</v>
      </c>
      <c r="G6" s="18">
        <v>669.4</v>
      </c>
    </row>
    <row r="7" spans="1:7" ht="93" customHeight="1">
      <c r="A7" s="11">
        <v>1999</v>
      </c>
      <c r="B7" s="41">
        <v>33399</v>
      </c>
      <c r="C7" s="42">
        <f>E7+G7</f>
        <v>4450.2</v>
      </c>
      <c r="D7" s="43">
        <v>26715</v>
      </c>
      <c r="E7" s="44">
        <v>3707.4</v>
      </c>
      <c r="F7" s="43">
        <v>6684</v>
      </c>
      <c r="G7" s="18">
        <v>742.8</v>
      </c>
    </row>
    <row r="8" spans="1:7" ht="94.5" customHeight="1">
      <c r="A8" s="11">
        <v>2001</v>
      </c>
      <c r="B8" s="41">
        <v>33400</v>
      </c>
      <c r="C8" s="42">
        <v>4466.6</v>
      </c>
      <c r="D8" s="43">
        <v>26750</v>
      </c>
      <c r="E8" s="44">
        <v>3730.1</v>
      </c>
      <c r="F8" s="43">
        <v>6650</v>
      </c>
      <c r="G8" s="18">
        <v>736.5</v>
      </c>
    </row>
    <row r="9" spans="1:7" ht="94.5" customHeight="1">
      <c r="A9" s="11">
        <v>2002</v>
      </c>
      <c r="B9" s="41">
        <f>SUM(D9,F9)</f>
        <v>33399</v>
      </c>
      <c r="C9" s="44">
        <f>E9+G9</f>
        <v>4466.1</v>
      </c>
      <c r="D9" s="43">
        <v>26749</v>
      </c>
      <c r="E9" s="44">
        <v>3729.6</v>
      </c>
      <c r="F9" s="43">
        <v>6650</v>
      </c>
      <c r="G9" s="18">
        <v>736.5</v>
      </c>
    </row>
    <row r="10" spans="1:7" ht="94.5" customHeight="1">
      <c r="A10" s="11">
        <v>2003</v>
      </c>
      <c r="B10" s="41">
        <f>SUM(D10,F10)</f>
        <v>33399</v>
      </c>
      <c r="C10" s="44">
        <f>SUM(E10,G10)</f>
        <v>4466.1</v>
      </c>
      <c r="D10" s="97">
        <v>26749</v>
      </c>
      <c r="E10" s="100">
        <v>3729.6</v>
      </c>
      <c r="F10" s="97">
        <v>6650</v>
      </c>
      <c r="G10" s="100">
        <v>736.5</v>
      </c>
    </row>
    <row r="11" spans="1:7" s="38" customFormat="1" ht="94.5" customHeight="1" thickBot="1">
      <c r="A11" s="108">
        <v>2004</v>
      </c>
      <c r="B11" s="63">
        <v>33399</v>
      </c>
      <c r="C11" s="195">
        <f>SUM(E11,G11)</f>
        <v>4466.1</v>
      </c>
      <c r="D11" s="154">
        <v>26749</v>
      </c>
      <c r="E11" s="155">
        <v>3729.6</v>
      </c>
      <c r="F11" s="154">
        <v>6650</v>
      </c>
      <c r="G11" s="155">
        <v>736.5</v>
      </c>
    </row>
    <row r="12" spans="6:7" ht="14.25">
      <c r="F12" s="229" t="s">
        <v>42</v>
      </c>
      <c r="G12" s="229"/>
    </row>
  </sheetData>
  <sheetProtection selectLockedCells="1"/>
  <mergeCells count="6">
    <mergeCell ref="F12:G12"/>
    <mergeCell ref="A2:G2"/>
    <mergeCell ref="A4:A5"/>
    <mergeCell ref="B4:C4"/>
    <mergeCell ref="D4:E4"/>
    <mergeCell ref="F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20"/>
  <sheetViews>
    <sheetView zoomScale="75" zoomScaleNormal="75" zoomScaleSheetLayoutView="70" workbookViewId="0" topLeftCell="A1">
      <pane xSplit="1" ySplit="6" topLeftCell="AX7" activePane="bottomRight" state="frozen"/>
      <selection pane="topLeft" activeCell="I7" sqref="I7"/>
      <selection pane="topRight" activeCell="I7" sqref="I7"/>
      <selection pane="bottomLeft" activeCell="I7" sqref="I7"/>
      <selection pane="bottomRight" activeCell="AZ1" sqref="AZ1"/>
    </sheetView>
  </sheetViews>
  <sheetFormatPr defaultColWidth="8.88671875" defaultRowHeight="39.75" customHeight="1"/>
  <cols>
    <col min="1" max="1" width="7.77734375" style="2" customWidth="1"/>
    <col min="2" max="2" width="7.4453125" style="2" customWidth="1"/>
    <col min="3" max="3" width="8.5546875" style="2" customWidth="1"/>
    <col min="4" max="4" width="5.99609375" style="87" customWidth="1"/>
    <col min="5" max="5" width="7.77734375" style="2" customWidth="1"/>
    <col min="6" max="6" width="8.3359375" style="2" hidden="1" customWidth="1"/>
    <col min="7" max="7" width="6.10546875" style="78" customWidth="1"/>
    <col min="8" max="9" width="6.10546875" style="2" customWidth="1"/>
    <col min="10" max="10" width="6.10546875" style="87" customWidth="1"/>
    <col min="11" max="11" width="8.10546875" style="179" customWidth="1"/>
    <col min="12" max="12" width="8.21484375" style="87" customWidth="1"/>
    <col min="13" max="13" width="8.4453125" style="2" customWidth="1"/>
    <col min="14" max="15" width="8.5546875" style="87" customWidth="1"/>
    <col min="16" max="16" width="8.4453125" style="2" customWidth="1"/>
    <col min="17" max="21" width="8.5546875" style="2" customWidth="1"/>
    <col min="22" max="22" width="7.77734375" style="2" customWidth="1"/>
    <col min="23" max="23" width="8.4453125" style="2" customWidth="1"/>
    <col min="24" max="24" width="9.3359375" style="2" customWidth="1"/>
    <col min="25" max="25" width="8.3359375" style="2" customWidth="1"/>
    <col min="26" max="26" width="8.21484375" style="2" customWidth="1"/>
    <col min="27" max="27" width="9.3359375" style="2" customWidth="1"/>
    <col min="28" max="30" width="8.3359375" style="2" customWidth="1"/>
    <col min="31" max="33" width="12.77734375" style="2" customWidth="1"/>
    <col min="34" max="34" width="12.6640625" style="2" customWidth="1"/>
    <col min="35" max="36" width="12.77734375" style="2" customWidth="1"/>
    <col min="37" max="37" width="7.77734375" style="2" customWidth="1"/>
    <col min="38" max="45" width="8.6640625" style="2" customWidth="1"/>
    <col min="46" max="46" width="7.77734375" style="2" customWidth="1"/>
    <col min="47" max="49" width="8.6640625" style="2" customWidth="1"/>
    <col min="50" max="50" width="8.5546875" style="2" customWidth="1"/>
    <col min="51" max="54" width="8.6640625" style="2" customWidth="1"/>
    <col min="55" max="56" width="7.88671875" style="2" customWidth="1"/>
    <col min="57" max="57" width="9.21484375" style="2" customWidth="1"/>
    <col min="58" max="59" width="7.88671875" style="2" customWidth="1"/>
    <col min="60" max="60" width="8.21484375" style="2" customWidth="1"/>
    <col min="61" max="61" width="7.4453125" style="2" customWidth="1"/>
    <col min="62" max="62" width="6.6640625" style="2" customWidth="1"/>
    <col min="63" max="63" width="7.3359375" style="2" customWidth="1"/>
    <col min="64" max="64" width="7.21484375" style="2" customWidth="1"/>
    <col min="65" max="16384" width="8.88671875" style="2" customWidth="1"/>
  </cols>
  <sheetData>
    <row r="1" spans="1:64" ht="30" customHeight="1">
      <c r="A1" s="3"/>
      <c r="B1" s="3"/>
      <c r="C1" s="3"/>
      <c r="D1" s="79"/>
      <c r="E1" s="3"/>
      <c r="F1" s="3"/>
      <c r="G1" s="70"/>
      <c r="H1" s="3"/>
      <c r="I1" s="3"/>
      <c r="J1" s="79"/>
      <c r="K1" s="176"/>
      <c r="L1" s="79"/>
      <c r="M1" s="3"/>
      <c r="N1" s="79"/>
      <c r="O1" s="7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ht="30" customHeight="1">
      <c r="A2" s="200" t="s">
        <v>101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34"/>
      <c r="M2" s="194"/>
      <c r="N2" s="194"/>
      <c r="O2" s="194"/>
      <c r="P2" s="194"/>
      <c r="Q2" s="194"/>
      <c r="R2" s="194"/>
      <c r="S2" s="194"/>
      <c r="T2" s="194"/>
      <c r="U2" s="194"/>
      <c r="V2" s="200" t="s">
        <v>145</v>
      </c>
      <c r="W2" s="200"/>
      <c r="X2" s="200"/>
      <c r="Y2" s="200"/>
      <c r="Z2" s="200"/>
      <c r="AA2" s="200"/>
      <c r="AB2" s="200"/>
      <c r="AC2" s="200"/>
      <c r="AD2" s="200"/>
      <c r="AE2" s="235"/>
      <c r="AF2" s="235"/>
      <c r="AG2" s="235"/>
      <c r="AH2" s="235"/>
      <c r="AI2" s="235"/>
      <c r="AJ2" s="235"/>
      <c r="AK2" s="230" t="s">
        <v>146</v>
      </c>
      <c r="AL2" s="230"/>
      <c r="AM2" s="230"/>
      <c r="AN2" s="230"/>
      <c r="AO2" s="230"/>
      <c r="AP2" s="230"/>
      <c r="AQ2" s="230"/>
      <c r="AR2" s="230"/>
      <c r="AS2" s="230"/>
      <c r="AT2" s="235"/>
      <c r="AU2" s="235"/>
      <c r="AV2" s="235"/>
      <c r="AW2" s="235"/>
      <c r="AX2" s="235"/>
      <c r="AY2" s="235"/>
      <c r="AZ2" s="235"/>
      <c r="BA2" s="235"/>
      <c r="BB2" s="235"/>
      <c r="BC2" s="230" t="s">
        <v>147</v>
      </c>
      <c r="BD2" s="202"/>
      <c r="BE2" s="202"/>
      <c r="BF2" s="202"/>
      <c r="BG2" s="202"/>
      <c r="BH2" s="202"/>
      <c r="BI2" s="202"/>
      <c r="BJ2" s="202"/>
      <c r="BK2" s="202"/>
      <c r="BL2" s="202"/>
    </row>
    <row r="3" spans="1:65" ht="30" customHeight="1" thickBot="1">
      <c r="A3" s="223"/>
      <c r="B3" s="201"/>
      <c r="C3" s="201"/>
      <c r="D3" s="80"/>
      <c r="E3" s="17"/>
      <c r="F3" s="17"/>
      <c r="G3" s="71"/>
      <c r="H3" s="17"/>
      <c r="I3" s="17"/>
      <c r="J3" s="80"/>
      <c r="K3" s="177"/>
      <c r="L3" s="79"/>
      <c r="M3" s="3"/>
      <c r="N3" s="89"/>
      <c r="O3" s="89"/>
      <c r="P3" s="5"/>
      <c r="Q3" s="5"/>
      <c r="R3" s="5"/>
      <c r="S3" s="233" t="s">
        <v>20</v>
      </c>
      <c r="T3" s="233"/>
      <c r="U3" s="233"/>
      <c r="V3" s="25"/>
      <c r="W3" s="5"/>
      <c r="X3" s="5"/>
      <c r="Y3" s="5"/>
      <c r="Z3" s="5"/>
      <c r="AA3" s="5"/>
      <c r="AB3" s="5"/>
      <c r="AC3" s="233"/>
      <c r="AD3" s="233"/>
      <c r="AE3" s="201"/>
      <c r="AF3" s="201"/>
      <c r="AG3" s="17"/>
      <c r="AH3" s="17"/>
      <c r="AI3" s="3"/>
      <c r="AJ3" s="26" t="s">
        <v>20</v>
      </c>
      <c r="AK3" s="25"/>
      <c r="AL3" s="25"/>
      <c r="AM3" s="5"/>
      <c r="AN3" s="5"/>
      <c r="AO3" s="5"/>
      <c r="AP3" s="5"/>
      <c r="AQ3" s="5"/>
      <c r="AR3" s="233"/>
      <c r="AS3" s="233"/>
      <c r="AT3" s="223"/>
      <c r="AU3" s="223"/>
      <c r="AV3" s="223"/>
      <c r="AW3" s="5"/>
      <c r="AX3" s="5"/>
      <c r="AY3" s="5"/>
      <c r="AZ3" s="5"/>
      <c r="BA3" s="233" t="s">
        <v>102</v>
      </c>
      <c r="BB3" s="233"/>
      <c r="BC3" s="25"/>
      <c r="BD3" s="25"/>
      <c r="BE3" s="223"/>
      <c r="BF3" s="223"/>
      <c r="BG3" s="223"/>
      <c r="BH3" s="5"/>
      <c r="BI3" s="5"/>
      <c r="BJ3" s="5"/>
      <c r="BK3" s="5"/>
      <c r="BL3" s="25" t="s">
        <v>20</v>
      </c>
      <c r="BM3" s="65"/>
    </row>
    <row r="4" spans="1:65" s="67" customFormat="1" ht="19.5" customHeight="1">
      <c r="A4" s="237" t="s">
        <v>130</v>
      </c>
      <c r="B4" s="226" t="s">
        <v>29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40" t="s">
        <v>29</v>
      </c>
      <c r="N4" s="240"/>
      <c r="O4" s="240"/>
      <c r="P4" s="240"/>
      <c r="Q4" s="240"/>
      <c r="R4" s="240"/>
      <c r="S4" s="240"/>
      <c r="T4" s="240"/>
      <c r="U4" s="240"/>
      <c r="V4" s="237" t="s">
        <v>130</v>
      </c>
      <c r="W4" s="225" t="s">
        <v>80</v>
      </c>
      <c r="X4" s="225"/>
      <c r="Y4" s="225"/>
      <c r="Z4" s="225"/>
      <c r="AA4" s="225"/>
      <c r="AB4" s="225"/>
      <c r="AC4" s="225"/>
      <c r="AD4" s="225"/>
      <c r="AE4" s="227" t="s">
        <v>80</v>
      </c>
      <c r="AF4" s="227"/>
      <c r="AG4" s="227"/>
      <c r="AH4" s="227"/>
      <c r="AI4" s="227"/>
      <c r="AJ4" s="227"/>
      <c r="AK4" s="237" t="s">
        <v>130</v>
      </c>
      <c r="AL4" s="227" t="s">
        <v>81</v>
      </c>
      <c r="AM4" s="227"/>
      <c r="AN4" s="227"/>
      <c r="AO4" s="227"/>
      <c r="AP4" s="227"/>
      <c r="AQ4" s="227"/>
      <c r="AR4" s="227"/>
      <c r="AS4" s="227"/>
      <c r="AT4" s="237" t="s">
        <v>130</v>
      </c>
      <c r="AU4" s="225" t="s">
        <v>82</v>
      </c>
      <c r="AV4" s="225"/>
      <c r="AW4" s="227"/>
      <c r="AX4" s="227"/>
      <c r="AY4" s="227"/>
      <c r="AZ4" s="227"/>
      <c r="BA4" s="227"/>
      <c r="BB4" s="227"/>
      <c r="BC4" s="237" t="s">
        <v>130</v>
      </c>
      <c r="BD4" s="243" t="s">
        <v>150</v>
      </c>
      <c r="BE4" s="243"/>
      <c r="BF4" s="243"/>
      <c r="BG4" s="243"/>
      <c r="BH4" s="243"/>
      <c r="BI4" s="243"/>
      <c r="BJ4" s="243"/>
      <c r="BK4" s="243"/>
      <c r="BL4" s="243"/>
      <c r="BM4" s="66"/>
    </row>
    <row r="5" spans="1:65" s="67" customFormat="1" ht="20.25" customHeight="1">
      <c r="A5" s="210"/>
      <c r="B5" s="241" t="s">
        <v>137</v>
      </c>
      <c r="C5" s="205" t="s">
        <v>100</v>
      </c>
      <c r="D5" s="207" t="s">
        <v>83</v>
      </c>
      <c r="E5" s="208"/>
      <c r="F5" s="209"/>
      <c r="G5" s="207" t="s">
        <v>84</v>
      </c>
      <c r="H5" s="208"/>
      <c r="I5" s="209"/>
      <c r="J5" s="238" t="s">
        <v>85</v>
      </c>
      <c r="K5" s="239"/>
      <c r="L5" s="239"/>
      <c r="M5" s="208" t="s">
        <v>86</v>
      </c>
      <c r="N5" s="208"/>
      <c r="O5" s="209"/>
      <c r="P5" s="207" t="s">
        <v>87</v>
      </c>
      <c r="Q5" s="208"/>
      <c r="R5" s="209"/>
      <c r="S5" s="207" t="s">
        <v>88</v>
      </c>
      <c r="T5" s="208"/>
      <c r="U5" s="208"/>
      <c r="V5" s="210"/>
      <c r="W5" s="210" t="s">
        <v>17</v>
      </c>
      <c r="X5" s="205" t="s">
        <v>18</v>
      </c>
      <c r="Y5" s="207" t="s">
        <v>89</v>
      </c>
      <c r="Z5" s="208"/>
      <c r="AA5" s="209"/>
      <c r="AB5" s="207" t="s">
        <v>90</v>
      </c>
      <c r="AC5" s="208"/>
      <c r="AD5" s="208"/>
      <c r="AE5" s="208" t="s">
        <v>91</v>
      </c>
      <c r="AF5" s="208"/>
      <c r="AG5" s="209"/>
      <c r="AH5" s="225" t="s">
        <v>92</v>
      </c>
      <c r="AI5" s="225"/>
      <c r="AJ5" s="225"/>
      <c r="AK5" s="210"/>
      <c r="AL5" s="236" t="s">
        <v>17</v>
      </c>
      <c r="AM5" s="205" t="s">
        <v>18</v>
      </c>
      <c r="AN5" s="207" t="s">
        <v>93</v>
      </c>
      <c r="AO5" s="208"/>
      <c r="AP5" s="209"/>
      <c r="AQ5" s="207" t="s">
        <v>94</v>
      </c>
      <c r="AR5" s="208"/>
      <c r="AS5" s="208"/>
      <c r="AT5" s="210"/>
      <c r="AU5" s="236" t="s">
        <v>17</v>
      </c>
      <c r="AV5" s="242" t="s">
        <v>18</v>
      </c>
      <c r="AW5" s="207" t="s">
        <v>95</v>
      </c>
      <c r="AX5" s="208"/>
      <c r="AY5" s="209"/>
      <c r="AZ5" s="207" t="s">
        <v>96</v>
      </c>
      <c r="BA5" s="208"/>
      <c r="BB5" s="208"/>
      <c r="BC5" s="210"/>
      <c r="BD5" s="208" t="s">
        <v>97</v>
      </c>
      <c r="BE5" s="208"/>
      <c r="BF5" s="209"/>
      <c r="BG5" s="207" t="s">
        <v>98</v>
      </c>
      <c r="BH5" s="208"/>
      <c r="BI5" s="209"/>
      <c r="BJ5" s="207" t="s">
        <v>99</v>
      </c>
      <c r="BK5" s="208"/>
      <c r="BL5" s="208"/>
      <c r="BM5" s="66"/>
    </row>
    <row r="6" spans="1:64" s="67" customFormat="1" ht="19.5" customHeight="1">
      <c r="A6" s="221"/>
      <c r="B6" s="206"/>
      <c r="C6" s="206"/>
      <c r="D6" s="90" t="s">
        <v>137</v>
      </c>
      <c r="E6" s="9" t="s">
        <v>19</v>
      </c>
      <c r="F6" s="9" t="s">
        <v>18</v>
      </c>
      <c r="G6" s="72" t="s">
        <v>137</v>
      </c>
      <c r="H6" s="9" t="s">
        <v>19</v>
      </c>
      <c r="I6" s="9" t="s">
        <v>100</v>
      </c>
      <c r="J6" s="82" t="s">
        <v>137</v>
      </c>
      <c r="K6" s="178" t="s">
        <v>19</v>
      </c>
      <c r="L6" s="83" t="s">
        <v>100</v>
      </c>
      <c r="M6" s="32" t="s">
        <v>17</v>
      </c>
      <c r="N6" s="90" t="s">
        <v>19</v>
      </c>
      <c r="O6" s="81" t="s">
        <v>18</v>
      </c>
      <c r="P6" s="9" t="s">
        <v>17</v>
      </c>
      <c r="Q6" s="9" t="s">
        <v>19</v>
      </c>
      <c r="R6" s="10" t="s">
        <v>18</v>
      </c>
      <c r="S6" s="9" t="s">
        <v>17</v>
      </c>
      <c r="T6" s="9" t="s">
        <v>19</v>
      </c>
      <c r="U6" s="10" t="s">
        <v>18</v>
      </c>
      <c r="V6" s="221"/>
      <c r="W6" s="221"/>
      <c r="X6" s="206"/>
      <c r="Y6" s="9" t="s">
        <v>17</v>
      </c>
      <c r="Z6" s="9" t="s">
        <v>19</v>
      </c>
      <c r="AA6" s="9" t="s">
        <v>18</v>
      </c>
      <c r="AB6" s="9" t="s">
        <v>17</v>
      </c>
      <c r="AC6" s="9" t="s">
        <v>19</v>
      </c>
      <c r="AD6" s="10" t="s">
        <v>18</v>
      </c>
      <c r="AE6" s="47" t="s">
        <v>17</v>
      </c>
      <c r="AF6" s="48" t="s">
        <v>19</v>
      </c>
      <c r="AG6" s="49" t="s">
        <v>18</v>
      </c>
      <c r="AH6" s="10" t="s">
        <v>17</v>
      </c>
      <c r="AI6" s="10" t="s">
        <v>19</v>
      </c>
      <c r="AJ6" s="10" t="s">
        <v>100</v>
      </c>
      <c r="AK6" s="221"/>
      <c r="AL6" s="221"/>
      <c r="AM6" s="206"/>
      <c r="AN6" s="9" t="s">
        <v>17</v>
      </c>
      <c r="AO6" s="9" t="s">
        <v>19</v>
      </c>
      <c r="AP6" s="9" t="s">
        <v>18</v>
      </c>
      <c r="AQ6" s="9" t="s">
        <v>17</v>
      </c>
      <c r="AR6" s="9" t="s">
        <v>19</v>
      </c>
      <c r="AS6" s="10" t="s">
        <v>18</v>
      </c>
      <c r="AT6" s="221"/>
      <c r="AU6" s="221"/>
      <c r="AV6" s="224"/>
      <c r="AW6" s="10" t="s">
        <v>17</v>
      </c>
      <c r="AX6" s="9" t="s">
        <v>19</v>
      </c>
      <c r="AY6" s="9" t="s">
        <v>18</v>
      </c>
      <c r="AZ6" s="10" t="s">
        <v>17</v>
      </c>
      <c r="BA6" s="9" t="s">
        <v>19</v>
      </c>
      <c r="BB6" s="10" t="s">
        <v>18</v>
      </c>
      <c r="BC6" s="221"/>
      <c r="BD6" s="9" t="s">
        <v>137</v>
      </c>
      <c r="BE6" s="32" t="s">
        <v>19</v>
      </c>
      <c r="BF6" s="9" t="s">
        <v>100</v>
      </c>
      <c r="BG6" s="9" t="s">
        <v>137</v>
      </c>
      <c r="BH6" s="9" t="s">
        <v>19</v>
      </c>
      <c r="BI6" s="10" t="s">
        <v>100</v>
      </c>
      <c r="BJ6" s="9" t="s">
        <v>137</v>
      </c>
      <c r="BK6" s="9" t="s">
        <v>19</v>
      </c>
      <c r="BL6" s="10" t="s">
        <v>100</v>
      </c>
    </row>
    <row r="7" spans="1:64" s="21" customFormat="1" ht="45" customHeight="1">
      <c r="A7" s="11">
        <v>1999</v>
      </c>
      <c r="B7" s="28">
        <v>213</v>
      </c>
      <c r="C7" s="50">
        <v>6659.5</v>
      </c>
      <c r="D7" s="84">
        <v>88.6</v>
      </c>
      <c r="E7" s="34">
        <v>2165</v>
      </c>
      <c r="F7" s="50">
        <v>2136.1</v>
      </c>
      <c r="G7" s="76" t="s">
        <v>10</v>
      </c>
      <c r="H7" s="28" t="s">
        <v>10</v>
      </c>
      <c r="I7" s="28" t="s">
        <v>10</v>
      </c>
      <c r="J7" s="84">
        <v>71.8</v>
      </c>
      <c r="K7" s="93">
        <v>3556</v>
      </c>
      <c r="L7" s="85">
        <v>3095.5</v>
      </c>
      <c r="M7" s="28">
        <v>46.5</v>
      </c>
      <c r="N7" s="85">
        <v>2582</v>
      </c>
      <c r="O7" s="86">
        <v>1162.5</v>
      </c>
      <c r="P7" s="28">
        <v>0.1</v>
      </c>
      <c r="Q7" s="34">
        <v>1800</v>
      </c>
      <c r="R7" s="247">
        <v>2</v>
      </c>
      <c r="S7" s="247">
        <v>6</v>
      </c>
      <c r="T7" s="34">
        <v>4400</v>
      </c>
      <c r="U7" s="28">
        <v>263.4</v>
      </c>
      <c r="V7" s="11">
        <v>1999</v>
      </c>
      <c r="W7" s="28">
        <v>565.4</v>
      </c>
      <c r="X7" s="50">
        <v>21396.8</v>
      </c>
      <c r="Y7" s="28">
        <v>554.6</v>
      </c>
      <c r="Z7" s="34">
        <v>3789</v>
      </c>
      <c r="AA7" s="50">
        <v>21090.5</v>
      </c>
      <c r="AB7" s="28">
        <v>1.7</v>
      </c>
      <c r="AC7" s="34">
        <v>1235</v>
      </c>
      <c r="AD7" s="247">
        <v>21</v>
      </c>
      <c r="AE7" s="28">
        <v>3.5</v>
      </c>
      <c r="AF7" s="34">
        <v>1667</v>
      </c>
      <c r="AG7" s="28">
        <v>58.6</v>
      </c>
      <c r="AH7" s="28">
        <v>5.6</v>
      </c>
      <c r="AI7" s="34">
        <v>4055</v>
      </c>
      <c r="AJ7" s="28">
        <v>226.7</v>
      </c>
      <c r="AK7" s="11">
        <v>1999</v>
      </c>
      <c r="AL7" s="28">
        <v>303.1</v>
      </c>
      <c r="AM7" s="34">
        <v>9146</v>
      </c>
      <c r="AN7" s="28">
        <v>303.1</v>
      </c>
      <c r="AO7" s="34">
        <v>3063</v>
      </c>
      <c r="AP7" s="34">
        <v>9111</v>
      </c>
      <c r="AQ7" s="28">
        <v>1.5</v>
      </c>
      <c r="AR7" s="33">
        <v>2000</v>
      </c>
      <c r="AS7" s="247">
        <v>30</v>
      </c>
      <c r="AT7" s="11">
        <v>1999</v>
      </c>
      <c r="AU7" s="18">
        <v>383.3</v>
      </c>
      <c r="AV7" s="43">
        <v>1994</v>
      </c>
      <c r="AW7" s="18">
        <v>293.2</v>
      </c>
      <c r="AX7" s="43">
        <v>277</v>
      </c>
      <c r="AY7" s="42">
        <v>667</v>
      </c>
      <c r="AZ7" s="18">
        <v>20.1</v>
      </c>
      <c r="BA7" s="43">
        <v>2358</v>
      </c>
      <c r="BB7" s="18">
        <v>474</v>
      </c>
      <c r="BC7" s="11">
        <v>1999</v>
      </c>
      <c r="BD7" s="28">
        <v>5.8</v>
      </c>
      <c r="BE7" s="34">
        <v>4776</v>
      </c>
      <c r="BF7" s="34">
        <v>277</v>
      </c>
      <c r="BG7" s="28">
        <v>25.8</v>
      </c>
      <c r="BH7" s="33">
        <v>996</v>
      </c>
      <c r="BI7" s="28">
        <v>257</v>
      </c>
      <c r="BJ7" s="28">
        <v>38.4</v>
      </c>
      <c r="BK7" s="28">
        <v>830</v>
      </c>
      <c r="BL7" s="28">
        <v>319</v>
      </c>
    </row>
    <row r="8" spans="1:64" s="21" customFormat="1" ht="45" customHeight="1">
      <c r="A8" s="11">
        <v>2000</v>
      </c>
      <c r="B8" s="28">
        <v>171.3</v>
      </c>
      <c r="C8" s="34">
        <v>4190</v>
      </c>
      <c r="D8" s="84">
        <v>81.6</v>
      </c>
      <c r="E8" s="34">
        <v>1893</v>
      </c>
      <c r="F8" s="34">
        <v>1545</v>
      </c>
      <c r="G8" s="76" t="s">
        <v>10</v>
      </c>
      <c r="H8" s="28" t="s">
        <v>10</v>
      </c>
      <c r="I8" s="28" t="s">
        <v>10</v>
      </c>
      <c r="J8" s="84">
        <v>51.7</v>
      </c>
      <c r="K8" s="93">
        <v>3474</v>
      </c>
      <c r="L8" s="85">
        <v>1796</v>
      </c>
      <c r="M8" s="28">
        <v>37.7</v>
      </c>
      <c r="N8" s="85">
        <v>2241</v>
      </c>
      <c r="O8" s="84">
        <v>845</v>
      </c>
      <c r="P8" s="28">
        <v>0.3</v>
      </c>
      <c r="Q8" s="34">
        <v>1300</v>
      </c>
      <c r="R8" s="247">
        <v>4</v>
      </c>
      <c r="S8" s="28" t="s">
        <v>10</v>
      </c>
      <c r="T8" s="28" t="s">
        <v>10</v>
      </c>
      <c r="U8" s="28" t="s">
        <v>10</v>
      </c>
      <c r="V8" s="11">
        <v>2000</v>
      </c>
      <c r="W8" s="28">
        <v>581.5</v>
      </c>
      <c r="X8" s="34">
        <v>21809</v>
      </c>
      <c r="Y8" s="28">
        <v>575.4</v>
      </c>
      <c r="Z8" s="34">
        <v>3759</v>
      </c>
      <c r="AA8" s="34">
        <v>21627</v>
      </c>
      <c r="AB8" s="28">
        <v>1.5</v>
      </c>
      <c r="AC8" s="34">
        <v>1067</v>
      </c>
      <c r="AD8" s="247">
        <v>16</v>
      </c>
      <c r="AE8" s="28">
        <v>2.1</v>
      </c>
      <c r="AF8" s="34">
        <v>1952</v>
      </c>
      <c r="AG8" s="28">
        <v>41</v>
      </c>
      <c r="AH8" s="28">
        <v>2.5</v>
      </c>
      <c r="AI8" s="34">
        <v>5000</v>
      </c>
      <c r="AJ8" s="28">
        <v>125</v>
      </c>
      <c r="AK8" s="11">
        <v>2000</v>
      </c>
      <c r="AL8" s="28">
        <v>324.7</v>
      </c>
      <c r="AM8" s="34">
        <v>9500</v>
      </c>
      <c r="AN8" s="28">
        <v>320.9</v>
      </c>
      <c r="AO8" s="34">
        <v>2939</v>
      </c>
      <c r="AP8" s="34">
        <v>9431</v>
      </c>
      <c r="AQ8" s="28">
        <v>3.8</v>
      </c>
      <c r="AR8" s="33">
        <v>1816</v>
      </c>
      <c r="AS8" s="247">
        <v>69</v>
      </c>
      <c r="AT8" s="11">
        <v>2000</v>
      </c>
      <c r="AU8" s="18">
        <v>360.8</v>
      </c>
      <c r="AV8" s="43">
        <v>1567</v>
      </c>
      <c r="AW8" s="18">
        <v>306.4</v>
      </c>
      <c r="AX8" s="43">
        <v>240</v>
      </c>
      <c r="AY8" s="42">
        <v>734</v>
      </c>
      <c r="AZ8" s="18">
        <v>6.8</v>
      </c>
      <c r="BA8" s="43">
        <v>2088</v>
      </c>
      <c r="BB8" s="18">
        <v>142</v>
      </c>
      <c r="BC8" s="11">
        <v>2000</v>
      </c>
      <c r="BD8" s="28">
        <v>8.2</v>
      </c>
      <c r="BE8" s="34">
        <v>3976</v>
      </c>
      <c r="BF8" s="34">
        <v>326</v>
      </c>
      <c r="BG8" s="28">
        <v>4.1</v>
      </c>
      <c r="BH8" s="33">
        <v>1122</v>
      </c>
      <c r="BI8" s="28">
        <v>46</v>
      </c>
      <c r="BJ8" s="28">
        <v>35.3</v>
      </c>
      <c r="BK8" s="28">
        <v>904</v>
      </c>
      <c r="BL8" s="28">
        <v>319</v>
      </c>
    </row>
    <row r="9" spans="1:64" s="21" customFormat="1" ht="44.25" customHeight="1">
      <c r="A9" s="11">
        <v>2001</v>
      </c>
      <c r="B9" s="28">
        <v>212</v>
      </c>
      <c r="C9" s="34">
        <v>7100.9</v>
      </c>
      <c r="D9" s="84">
        <v>72.9</v>
      </c>
      <c r="E9" s="34">
        <v>2889</v>
      </c>
      <c r="F9" s="34">
        <v>1934.1</v>
      </c>
      <c r="G9" s="76" t="s">
        <v>10</v>
      </c>
      <c r="H9" s="28" t="s">
        <v>10</v>
      </c>
      <c r="I9" s="28" t="s">
        <v>10</v>
      </c>
      <c r="J9" s="84">
        <v>76.5</v>
      </c>
      <c r="K9" s="93">
        <v>4810</v>
      </c>
      <c r="L9" s="85">
        <v>3372</v>
      </c>
      <c r="M9" s="28">
        <v>54.3</v>
      </c>
      <c r="N9" s="85">
        <v>3331</v>
      </c>
      <c r="O9" s="84">
        <v>1376.8</v>
      </c>
      <c r="P9" s="28">
        <v>3.1</v>
      </c>
      <c r="Q9" s="34">
        <v>3000</v>
      </c>
      <c r="R9" s="247">
        <v>93</v>
      </c>
      <c r="S9" s="28">
        <v>5.2</v>
      </c>
      <c r="T9" s="28">
        <v>19400</v>
      </c>
      <c r="U9" s="28">
        <v>325</v>
      </c>
      <c r="V9" s="11">
        <v>2001</v>
      </c>
      <c r="W9" s="28">
        <v>553</v>
      </c>
      <c r="X9" s="34">
        <v>21352.5</v>
      </c>
      <c r="Y9" s="28">
        <v>545</v>
      </c>
      <c r="Z9" s="34">
        <v>4422</v>
      </c>
      <c r="AA9" s="34">
        <v>21110.5</v>
      </c>
      <c r="AB9" s="28">
        <v>1.8</v>
      </c>
      <c r="AC9" s="34">
        <v>1217</v>
      </c>
      <c r="AD9" s="247">
        <v>24</v>
      </c>
      <c r="AE9" s="28">
        <v>3.7</v>
      </c>
      <c r="AF9" s="34">
        <v>2267</v>
      </c>
      <c r="AG9" s="28">
        <v>93</v>
      </c>
      <c r="AH9" s="28">
        <v>2.5</v>
      </c>
      <c r="AI9" s="34">
        <v>5000</v>
      </c>
      <c r="AJ9" s="28">
        <v>125</v>
      </c>
      <c r="AK9" s="11">
        <v>2001</v>
      </c>
      <c r="AL9" s="28">
        <v>316.5</v>
      </c>
      <c r="AM9" s="34">
        <v>8936.5</v>
      </c>
      <c r="AN9" s="28">
        <v>315</v>
      </c>
      <c r="AO9" s="34">
        <v>3472</v>
      </c>
      <c r="AP9" s="34">
        <v>8906.5</v>
      </c>
      <c r="AQ9" s="28">
        <v>1.5</v>
      </c>
      <c r="AR9" s="33">
        <v>2000</v>
      </c>
      <c r="AS9" s="247">
        <v>30</v>
      </c>
      <c r="AT9" s="11">
        <v>2001</v>
      </c>
      <c r="AU9" s="18">
        <v>369.2</v>
      </c>
      <c r="AV9" s="43">
        <v>1847.1</v>
      </c>
      <c r="AW9" s="18">
        <v>322.8</v>
      </c>
      <c r="AX9" s="43">
        <v>1703</v>
      </c>
      <c r="AY9" s="42">
        <v>1078.7</v>
      </c>
      <c r="AZ9" s="18">
        <v>5</v>
      </c>
      <c r="BA9" s="43">
        <v>7402</v>
      </c>
      <c r="BB9" s="18">
        <v>141</v>
      </c>
      <c r="BC9" s="11">
        <v>2001</v>
      </c>
      <c r="BD9" s="28">
        <v>6.2</v>
      </c>
      <c r="BE9" s="34">
        <v>3950</v>
      </c>
      <c r="BF9" s="34">
        <v>260</v>
      </c>
      <c r="BG9" s="28">
        <v>6.9</v>
      </c>
      <c r="BH9" s="33">
        <v>1135</v>
      </c>
      <c r="BI9" s="28">
        <v>80.4</v>
      </c>
      <c r="BJ9" s="28">
        <v>28.3</v>
      </c>
      <c r="BK9" s="28">
        <v>952</v>
      </c>
      <c r="BL9" s="28">
        <v>287</v>
      </c>
    </row>
    <row r="10" spans="1:64" s="21" customFormat="1" ht="45" customHeight="1">
      <c r="A10" s="11">
        <v>2002</v>
      </c>
      <c r="B10" s="51">
        <v>148.6</v>
      </c>
      <c r="C10" s="50">
        <v>4616.9</v>
      </c>
      <c r="D10" s="84">
        <v>45.5</v>
      </c>
      <c r="E10" s="34">
        <v>1842</v>
      </c>
      <c r="F10" s="50">
        <v>837.9</v>
      </c>
      <c r="G10" s="77" t="s">
        <v>10</v>
      </c>
      <c r="H10" s="52">
        <v>0</v>
      </c>
      <c r="I10" s="52">
        <v>0</v>
      </c>
      <c r="J10" s="84">
        <v>48.9</v>
      </c>
      <c r="K10" s="93">
        <v>5264</v>
      </c>
      <c r="L10" s="86">
        <v>2572.6</v>
      </c>
      <c r="M10" s="28">
        <v>45.9</v>
      </c>
      <c r="N10" s="85">
        <v>2336</v>
      </c>
      <c r="O10" s="86">
        <v>1049.2</v>
      </c>
      <c r="P10" s="28">
        <v>2.6</v>
      </c>
      <c r="Q10" s="34">
        <v>3000</v>
      </c>
      <c r="R10" s="28">
        <v>78</v>
      </c>
      <c r="S10" s="28">
        <v>5.7</v>
      </c>
      <c r="T10" s="34">
        <v>1389</v>
      </c>
      <c r="U10" s="28">
        <v>79.2</v>
      </c>
      <c r="V10" s="11">
        <v>2002</v>
      </c>
      <c r="W10" s="51">
        <v>488.8</v>
      </c>
      <c r="X10" s="53">
        <v>20126.7</v>
      </c>
      <c r="Y10" s="51">
        <v>477.2</v>
      </c>
      <c r="Z10" s="34">
        <v>4109</v>
      </c>
      <c r="AA10" s="50">
        <v>19608.2</v>
      </c>
      <c r="AB10" s="28">
        <v>0.8</v>
      </c>
      <c r="AC10" s="33">
        <v>1592</v>
      </c>
      <c r="AD10" s="53">
        <v>13.2</v>
      </c>
      <c r="AE10" s="53">
        <v>4.5</v>
      </c>
      <c r="AF10" s="33">
        <v>1538</v>
      </c>
      <c r="AG10" s="53">
        <v>68.4</v>
      </c>
      <c r="AH10" s="53">
        <v>6.3</v>
      </c>
      <c r="AI10" s="33">
        <v>6961</v>
      </c>
      <c r="AJ10" s="53">
        <v>436.4</v>
      </c>
      <c r="AK10" s="11">
        <v>2002</v>
      </c>
      <c r="AL10" s="53">
        <v>165.7</v>
      </c>
      <c r="AM10" s="53">
        <v>5369.5</v>
      </c>
      <c r="AN10" s="53">
        <v>165.7</v>
      </c>
      <c r="AO10" s="33">
        <v>3240</v>
      </c>
      <c r="AP10" s="53">
        <v>5369.5</v>
      </c>
      <c r="AQ10" s="53" t="s">
        <v>10</v>
      </c>
      <c r="AR10" s="53" t="s">
        <v>10</v>
      </c>
      <c r="AS10" s="53" t="s">
        <v>10</v>
      </c>
      <c r="AT10" s="11">
        <v>2002</v>
      </c>
      <c r="AU10" s="44">
        <v>357.4</v>
      </c>
      <c r="AV10" s="42">
        <v>1509.7</v>
      </c>
      <c r="AW10" s="18">
        <v>306</v>
      </c>
      <c r="AX10" s="43">
        <v>236</v>
      </c>
      <c r="AY10" s="42">
        <v>723.3</v>
      </c>
      <c r="AZ10" s="42">
        <v>3.6</v>
      </c>
      <c r="BA10" s="43">
        <v>2852</v>
      </c>
      <c r="BB10" s="42">
        <v>102.7</v>
      </c>
      <c r="BC10" s="11">
        <v>2002</v>
      </c>
      <c r="BD10" s="28">
        <v>5.3</v>
      </c>
      <c r="BE10" s="33">
        <v>4373</v>
      </c>
      <c r="BF10" s="53">
        <v>233.5</v>
      </c>
      <c r="BG10" s="53">
        <v>11.6</v>
      </c>
      <c r="BH10" s="33">
        <v>1200</v>
      </c>
      <c r="BI10" s="53">
        <v>139.2</v>
      </c>
      <c r="BJ10" s="53">
        <v>30.9</v>
      </c>
      <c r="BK10" s="33">
        <v>1007</v>
      </c>
      <c r="BL10" s="33">
        <v>311</v>
      </c>
    </row>
    <row r="11" spans="1:64" s="21" customFormat="1" ht="45" customHeight="1">
      <c r="A11" s="11">
        <v>2003</v>
      </c>
      <c r="B11" s="247">
        <v>140</v>
      </c>
      <c r="C11" s="50">
        <v>3221.5</v>
      </c>
      <c r="D11" s="84">
        <v>41</v>
      </c>
      <c r="E11" s="34">
        <v>15225.5</v>
      </c>
      <c r="F11" s="50">
        <v>1037.7</v>
      </c>
      <c r="G11" s="77">
        <v>999.8</v>
      </c>
      <c r="H11" s="52" t="s">
        <v>10</v>
      </c>
      <c r="I11" s="52" t="s">
        <v>10</v>
      </c>
      <c r="J11" s="84">
        <v>46.5</v>
      </c>
      <c r="K11" s="93">
        <v>25676.5</v>
      </c>
      <c r="L11" s="86" t="s">
        <v>131</v>
      </c>
      <c r="M11" s="28">
        <v>43.5</v>
      </c>
      <c r="N11" s="85">
        <v>16150</v>
      </c>
      <c r="O11" s="86">
        <v>1170.6</v>
      </c>
      <c r="P11" s="28">
        <v>2.7</v>
      </c>
      <c r="Q11" s="34">
        <v>16380</v>
      </c>
      <c r="R11" s="28">
        <v>73.7</v>
      </c>
      <c r="S11" s="28">
        <v>5.8</v>
      </c>
      <c r="T11" s="34">
        <v>42064</v>
      </c>
      <c r="U11" s="28">
        <v>407</v>
      </c>
      <c r="V11" s="11">
        <v>2003</v>
      </c>
      <c r="W11" s="51">
        <v>471</v>
      </c>
      <c r="X11" s="33">
        <v>15288</v>
      </c>
      <c r="Y11" s="51">
        <v>401.1</v>
      </c>
      <c r="Z11" s="34">
        <v>22351</v>
      </c>
      <c r="AA11" s="34">
        <v>18612</v>
      </c>
      <c r="AB11" s="28" t="s">
        <v>10</v>
      </c>
      <c r="AC11" s="33">
        <v>8202</v>
      </c>
      <c r="AD11" s="162">
        <v>3</v>
      </c>
      <c r="AE11" s="33">
        <v>3</v>
      </c>
      <c r="AF11" s="33">
        <v>8400</v>
      </c>
      <c r="AG11" s="33">
        <v>42</v>
      </c>
      <c r="AH11" s="33">
        <v>6</v>
      </c>
      <c r="AI11" s="33">
        <v>30000</v>
      </c>
      <c r="AJ11" s="33">
        <v>285</v>
      </c>
      <c r="AK11" s="11">
        <v>2003</v>
      </c>
      <c r="AL11" s="33">
        <v>2055</v>
      </c>
      <c r="AM11" s="33">
        <v>23800</v>
      </c>
      <c r="AN11" s="33">
        <v>164</v>
      </c>
      <c r="AO11" s="33">
        <v>20456</v>
      </c>
      <c r="AP11" s="33">
        <v>5590</v>
      </c>
      <c r="AQ11" s="33">
        <v>1890</v>
      </c>
      <c r="AR11" s="53" t="s">
        <v>10</v>
      </c>
      <c r="AS11" s="53" t="s">
        <v>10</v>
      </c>
      <c r="AT11" s="11">
        <v>2003</v>
      </c>
      <c r="AU11" s="41">
        <v>367</v>
      </c>
      <c r="AV11" s="43">
        <v>1380</v>
      </c>
      <c r="AW11" s="18">
        <v>321</v>
      </c>
      <c r="AX11" s="43">
        <v>1208</v>
      </c>
      <c r="AY11" s="43">
        <v>626</v>
      </c>
      <c r="AZ11" s="43">
        <v>1</v>
      </c>
      <c r="BA11" s="43">
        <v>15876</v>
      </c>
      <c r="BB11" s="43">
        <v>34</v>
      </c>
      <c r="BC11" s="11">
        <v>2003</v>
      </c>
      <c r="BD11" s="28">
        <v>2</v>
      </c>
      <c r="BE11" s="33">
        <v>31902</v>
      </c>
      <c r="BF11" s="33">
        <v>282</v>
      </c>
      <c r="BG11" s="33">
        <v>8</v>
      </c>
      <c r="BH11" s="33">
        <v>6900</v>
      </c>
      <c r="BI11" s="33">
        <v>95</v>
      </c>
      <c r="BJ11" s="33">
        <v>34</v>
      </c>
      <c r="BK11" s="33">
        <v>6062</v>
      </c>
      <c r="BL11" s="33">
        <v>342</v>
      </c>
    </row>
    <row r="12" spans="1:64" s="159" customFormat="1" ht="45" customHeight="1">
      <c r="A12" s="161">
        <v>2004</v>
      </c>
      <c r="B12" s="160">
        <f>SUM(D12,G12,J12,M12,P12,S12)</f>
        <v>201.3</v>
      </c>
      <c r="C12" s="160">
        <f>SUM(F12,I12,L12,O12,R12,U12)</f>
        <v>9188.900000000001</v>
      </c>
      <c r="D12" s="160">
        <f>SUM(D13:D19)</f>
        <v>53.1</v>
      </c>
      <c r="E12" s="147">
        <f>SUM(E13:E19)</f>
        <v>18381</v>
      </c>
      <c r="F12" s="160">
        <f>SUM(F13:F19)</f>
        <v>1261.4</v>
      </c>
      <c r="G12" s="147" t="s">
        <v>10</v>
      </c>
      <c r="H12" s="147" t="s">
        <v>10</v>
      </c>
      <c r="I12" s="147" t="s">
        <v>10</v>
      </c>
      <c r="J12" s="160">
        <f aca="true" t="shared" si="0" ref="J12:O12">SUM(J13:J19)</f>
        <v>45.8</v>
      </c>
      <c r="K12" s="147">
        <f t="shared" si="0"/>
        <v>42343</v>
      </c>
      <c r="L12" s="160">
        <f t="shared" si="0"/>
        <v>3452.7000000000003</v>
      </c>
      <c r="M12" s="147">
        <f t="shared" si="0"/>
        <v>50.00000000000001</v>
      </c>
      <c r="N12" s="147">
        <f t="shared" si="0"/>
        <v>16291</v>
      </c>
      <c r="O12" s="160">
        <f t="shared" si="0"/>
        <v>1341.3</v>
      </c>
      <c r="P12" s="147" t="s">
        <v>10</v>
      </c>
      <c r="Q12" s="147" t="s">
        <v>10</v>
      </c>
      <c r="R12" s="147" t="s">
        <v>10</v>
      </c>
      <c r="S12" s="160">
        <f>SUM(S13:S19)</f>
        <v>52.400000000000006</v>
      </c>
      <c r="T12" s="147">
        <f>SUM(T13:T19)</f>
        <v>40329</v>
      </c>
      <c r="U12" s="160">
        <f>SUM(U13:U19)</f>
        <v>3133.5</v>
      </c>
      <c r="V12" s="172">
        <v>2004</v>
      </c>
      <c r="W12" s="160">
        <f>SUM(Y12,AB12,AE12,AH12)</f>
        <v>332.7</v>
      </c>
      <c r="X12" s="147">
        <f>SUM(AA12,AD12,AG12,AJ12)</f>
        <v>16305.999999999998</v>
      </c>
      <c r="Y12" s="160">
        <f aca="true" t="shared" si="1" ref="Y12:AD12">SUM(Y13:Y19)</f>
        <v>316.2</v>
      </c>
      <c r="Z12" s="147">
        <f t="shared" si="1"/>
        <v>37239</v>
      </c>
      <c r="AA12" s="160">
        <f t="shared" si="1"/>
        <v>15817.199999999999</v>
      </c>
      <c r="AB12" s="160">
        <f t="shared" si="1"/>
        <v>0.5</v>
      </c>
      <c r="AC12" s="147">
        <f t="shared" si="1"/>
        <v>4300</v>
      </c>
      <c r="AD12" s="147">
        <f t="shared" si="1"/>
        <v>7</v>
      </c>
      <c r="AE12" s="160">
        <f aca="true" t="shared" si="2" ref="AE12:AJ12">SUM(AE13:AE19)</f>
        <v>10.9</v>
      </c>
      <c r="AF12" s="147">
        <f t="shared" si="2"/>
        <v>9464</v>
      </c>
      <c r="AG12" s="160">
        <f t="shared" si="2"/>
        <v>215.89999999999998</v>
      </c>
      <c r="AH12" s="160">
        <f t="shared" si="2"/>
        <v>5.1000000000000005</v>
      </c>
      <c r="AI12" s="147">
        <f t="shared" si="2"/>
        <v>10414</v>
      </c>
      <c r="AJ12" s="160">
        <f t="shared" si="2"/>
        <v>265.9</v>
      </c>
      <c r="AK12" s="172">
        <v>2004</v>
      </c>
      <c r="AL12" s="160">
        <f>SUM(AN12,AQ12)</f>
        <v>116</v>
      </c>
      <c r="AM12" s="160">
        <f>SUM(AP12,AS12)</f>
        <v>4913.200000000001</v>
      </c>
      <c r="AN12" s="147">
        <f>SUM(AN13:AN19)</f>
        <v>116</v>
      </c>
      <c r="AO12" s="147">
        <f>SUM(AO13:AO19)</f>
        <v>30514</v>
      </c>
      <c r="AP12" s="160">
        <f>SUM(AP13:AP19)</f>
        <v>4913.200000000001</v>
      </c>
      <c r="AQ12" s="147" t="s">
        <v>10</v>
      </c>
      <c r="AR12" s="147" t="s">
        <v>10</v>
      </c>
      <c r="AS12" s="147" t="s">
        <v>10</v>
      </c>
      <c r="AT12" s="172">
        <v>2004</v>
      </c>
      <c r="AU12" s="160">
        <f>SUM(AW12,AZ12,BD12,BG12,BJ12)</f>
        <v>356.13000000000005</v>
      </c>
      <c r="AV12" s="160">
        <f>SUM(AY12,BB12,BI12,BL12,BF12)</f>
        <v>1259.18</v>
      </c>
      <c r="AW12" s="160">
        <f aca="true" t="shared" si="3" ref="AW12:BB12">SUM(AW13:AW19)</f>
        <v>311.6</v>
      </c>
      <c r="AX12" s="147">
        <f t="shared" si="3"/>
        <v>1391</v>
      </c>
      <c r="AY12" s="160">
        <f t="shared" si="3"/>
        <v>619.8000000000001</v>
      </c>
      <c r="AZ12" s="160">
        <f t="shared" si="3"/>
        <v>0.8</v>
      </c>
      <c r="BA12" s="147">
        <f t="shared" si="3"/>
        <v>5075</v>
      </c>
      <c r="BB12" s="160">
        <f t="shared" si="3"/>
        <v>20.3</v>
      </c>
      <c r="BC12" s="172">
        <v>2004</v>
      </c>
      <c r="BD12" s="160">
        <f>SUM(BD13:BD19)</f>
        <v>2.2</v>
      </c>
      <c r="BE12" s="147">
        <f aca="true" t="shared" si="4" ref="BE12:BL12">SUM(BE13:BE19)</f>
        <v>25056</v>
      </c>
      <c r="BF12" s="160">
        <f t="shared" si="4"/>
        <v>142.3</v>
      </c>
      <c r="BG12" s="160">
        <f t="shared" si="4"/>
        <v>12.6</v>
      </c>
      <c r="BH12" s="147">
        <f t="shared" si="4"/>
        <v>2567</v>
      </c>
      <c r="BI12" s="160">
        <f t="shared" si="4"/>
        <v>165.5</v>
      </c>
      <c r="BJ12" s="160">
        <f t="shared" si="4"/>
        <v>28.93</v>
      </c>
      <c r="BK12" s="147">
        <f t="shared" si="4"/>
        <v>7832</v>
      </c>
      <c r="BL12" s="160">
        <f t="shared" si="4"/>
        <v>311.28</v>
      </c>
    </row>
    <row r="13" spans="1:64" s="109" customFormat="1" ht="44.25" customHeight="1">
      <c r="A13" s="137" t="s">
        <v>65</v>
      </c>
      <c r="B13" s="190">
        <f aca="true" t="shared" si="5" ref="B13:B19">SUM(D13,G13,J13,M13,P13,S13)</f>
        <v>68.9</v>
      </c>
      <c r="C13" s="173">
        <f aca="true" t="shared" si="6" ref="C13:C19">SUM(F13,I13,L13,O13,R13,U13)</f>
        <v>4478.1</v>
      </c>
      <c r="D13" s="110">
        <v>0.7</v>
      </c>
      <c r="E13" s="111">
        <v>2757</v>
      </c>
      <c r="F13" s="112">
        <v>19.3</v>
      </c>
      <c r="G13" s="113" t="s">
        <v>10</v>
      </c>
      <c r="H13" s="113" t="s">
        <v>10</v>
      </c>
      <c r="I13" s="113" t="s">
        <v>10</v>
      </c>
      <c r="J13" s="110">
        <v>25.9</v>
      </c>
      <c r="K13" s="122">
        <v>8494</v>
      </c>
      <c r="L13" s="115">
        <v>2199.9</v>
      </c>
      <c r="M13" s="109">
        <v>6.3</v>
      </c>
      <c r="N13" s="116">
        <v>3471</v>
      </c>
      <c r="O13" s="110">
        <v>218.7</v>
      </c>
      <c r="P13" s="118" t="s">
        <v>10</v>
      </c>
      <c r="Q13" s="118" t="s">
        <v>10</v>
      </c>
      <c r="R13" s="118" t="s">
        <v>10</v>
      </c>
      <c r="S13" s="250">
        <v>36</v>
      </c>
      <c r="T13" s="119">
        <v>5667</v>
      </c>
      <c r="U13" s="109">
        <v>2040.2</v>
      </c>
      <c r="V13" s="137" t="s">
        <v>65</v>
      </c>
      <c r="W13" s="173">
        <f aca="true" t="shared" si="7" ref="W13:W19">SUM(Y13,AB13,AE13,AH13)</f>
        <v>155.9</v>
      </c>
      <c r="X13" s="173">
        <f aca="true" t="shared" si="8" ref="X13:X19">SUM(AA13,AD13,AG13,AJ13)</f>
        <v>7254.7</v>
      </c>
      <c r="Y13" s="109">
        <v>148.9</v>
      </c>
      <c r="Z13" s="119">
        <v>4656</v>
      </c>
      <c r="AA13" s="111">
        <v>6933</v>
      </c>
      <c r="AB13" s="124">
        <v>0.2</v>
      </c>
      <c r="AC13" s="119">
        <v>1450</v>
      </c>
      <c r="AD13" s="124">
        <v>2.9</v>
      </c>
      <c r="AE13" s="109">
        <v>1.9</v>
      </c>
      <c r="AF13" s="119">
        <v>3332</v>
      </c>
      <c r="AG13" s="158">
        <v>63.3</v>
      </c>
      <c r="AH13" s="124">
        <v>4.9</v>
      </c>
      <c r="AI13" s="119">
        <v>5214</v>
      </c>
      <c r="AJ13" s="158">
        <v>255.5</v>
      </c>
      <c r="AK13" s="137" t="s">
        <v>65</v>
      </c>
      <c r="AL13" s="173">
        <f aca="true" t="shared" si="9" ref="AL13:AL19">SUM(AN13,AQ13)</f>
        <v>28.6</v>
      </c>
      <c r="AM13" s="173">
        <f aca="true" t="shared" si="10" ref="AM13:AM19">SUM(AP13,AS13)</f>
        <v>1249.8</v>
      </c>
      <c r="AN13" s="109">
        <v>28.6</v>
      </c>
      <c r="AO13" s="119">
        <v>4370</v>
      </c>
      <c r="AP13" s="120">
        <v>1249.8</v>
      </c>
      <c r="AQ13" s="181" t="s">
        <v>10</v>
      </c>
      <c r="AR13" s="181" t="s">
        <v>10</v>
      </c>
      <c r="AS13" s="181" t="s">
        <v>10</v>
      </c>
      <c r="AT13" s="137" t="s">
        <v>65</v>
      </c>
      <c r="AU13" s="198">
        <f aca="true" t="shared" si="11" ref="AU13:AU19">SUM(AW13,AZ13,BD13,BG13,BJ13)</f>
        <v>80.4</v>
      </c>
      <c r="AV13" s="199">
        <f aca="true" t="shared" si="12" ref="AV13:AV19">SUM(AY13,BB13,BI13,BL13,BF13)</f>
        <v>239.92000000000002</v>
      </c>
      <c r="AW13" s="109">
        <v>72.4</v>
      </c>
      <c r="AX13" s="119">
        <v>199</v>
      </c>
      <c r="AY13" s="109">
        <v>144</v>
      </c>
      <c r="AZ13" s="109">
        <v>0.4</v>
      </c>
      <c r="BA13" s="119">
        <v>2700</v>
      </c>
      <c r="BB13" s="109">
        <v>10.8</v>
      </c>
      <c r="BC13" s="137" t="s">
        <v>65</v>
      </c>
      <c r="BD13" s="109" t="s">
        <v>10</v>
      </c>
      <c r="BE13" s="119" t="s">
        <v>10</v>
      </c>
      <c r="BF13" s="112" t="s">
        <v>10</v>
      </c>
      <c r="BG13" s="109" t="s">
        <v>10</v>
      </c>
      <c r="BH13" s="111" t="s">
        <v>10</v>
      </c>
      <c r="BI13" s="114" t="s">
        <v>10</v>
      </c>
      <c r="BJ13" s="109">
        <v>7.6</v>
      </c>
      <c r="BK13" s="111">
        <v>1120</v>
      </c>
      <c r="BL13" s="196">
        <v>85.12</v>
      </c>
    </row>
    <row r="14" spans="1:64" s="109" customFormat="1" ht="43.5" customHeight="1">
      <c r="A14" s="137" t="s">
        <v>123</v>
      </c>
      <c r="B14" s="190">
        <f t="shared" si="5"/>
        <v>0.9</v>
      </c>
      <c r="C14" s="173">
        <f t="shared" si="6"/>
        <v>43.3</v>
      </c>
      <c r="D14" s="110" t="s">
        <v>10</v>
      </c>
      <c r="E14" s="111" t="s">
        <v>10</v>
      </c>
      <c r="F14" s="112" t="s">
        <v>10</v>
      </c>
      <c r="G14" s="113" t="s">
        <v>10</v>
      </c>
      <c r="H14" s="113" t="s">
        <v>10</v>
      </c>
      <c r="I14" s="113" t="s">
        <v>10</v>
      </c>
      <c r="J14" s="110" t="s">
        <v>10</v>
      </c>
      <c r="K14" s="122" t="s">
        <v>10</v>
      </c>
      <c r="L14" s="121" t="s">
        <v>10</v>
      </c>
      <c r="M14" s="118" t="s">
        <v>10</v>
      </c>
      <c r="N14" s="122" t="s">
        <v>10</v>
      </c>
      <c r="O14" s="117" t="s">
        <v>10</v>
      </c>
      <c r="P14" s="118" t="s">
        <v>10</v>
      </c>
      <c r="Q14" s="118" t="s">
        <v>10</v>
      </c>
      <c r="R14" s="118" t="s">
        <v>10</v>
      </c>
      <c r="S14" s="109">
        <v>0.9</v>
      </c>
      <c r="T14" s="119">
        <v>4811</v>
      </c>
      <c r="U14" s="123">
        <v>43.3</v>
      </c>
      <c r="V14" s="137" t="s">
        <v>123</v>
      </c>
      <c r="W14" s="93">
        <f t="shared" si="7"/>
        <v>2</v>
      </c>
      <c r="X14" s="173">
        <f t="shared" si="8"/>
        <v>120.9</v>
      </c>
      <c r="Y14" s="109">
        <v>2</v>
      </c>
      <c r="Z14" s="119">
        <v>6045</v>
      </c>
      <c r="AA14" s="124">
        <v>120.9</v>
      </c>
      <c r="AB14" s="124" t="s">
        <v>10</v>
      </c>
      <c r="AC14" s="119" t="s">
        <v>10</v>
      </c>
      <c r="AD14" s="124" t="s">
        <v>10</v>
      </c>
      <c r="AE14" s="118" t="s">
        <v>10</v>
      </c>
      <c r="AF14" s="118" t="s">
        <v>10</v>
      </c>
      <c r="AG14" s="118" t="s">
        <v>10</v>
      </c>
      <c r="AH14" s="118" t="s">
        <v>10</v>
      </c>
      <c r="AI14" s="118" t="s">
        <v>10</v>
      </c>
      <c r="AJ14" s="118" t="s">
        <v>10</v>
      </c>
      <c r="AK14" s="137" t="s">
        <v>123</v>
      </c>
      <c r="AL14" s="173">
        <f t="shared" si="9"/>
        <v>2.7</v>
      </c>
      <c r="AM14" s="93">
        <f t="shared" si="10"/>
        <v>120</v>
      </c>
      <c r="AN14" s="109">
        <v>2.7</v>
      </c>
      <c r="AO14" s="119">
        <v>4444</v>
      </c>
      <c r="AP14" s="119">
        <v>120</v>
      </c>
      <c r="AQ14" s="181" t="s">
        <v>10</v>
      </c>
      <c r="AR14" s="181" t="s">
        <v>10</v>
      </c>
      <c r="AS14" s="181" t="s">
        <v>10</v>
      </c>
      <c r="AT14" s="137" t="s">
        <v>123</v>
      </c>
      <c r="AU14" s="198">
        <f t="shared" si="11"/>
        <v>62.300000000000004</v>
      </c>
      <c r="AV14" s="199">
        <f t="shared" si="12"/>
        <v>291.9</v>
      </c>
      <c r="AW14" s="109">
        <v>46.1</v>
      </c>
      <c r="AX14" s="119">
        <v>199</v>
      </c>
      <c r="AY14" s="109">
        <v>91.9</v>
      </c>
      <c r="AZ14" s="109" t="s">
        <v>10</v>
      </c>
      <c r="BA14" s="119" t="s">
        <v>10</v>
      </c>
      <c r="BB14" s="109" t="s">
        <v>10</v>
      </c>
      <c r="BC14" s="137" t="s">
        <v>123</v>
      </c>
      <c r="BD14" s="109" t="s">
        <v>10</v>
      </c>
      <c r="BE14" s="119" t="s">
        <v>10</v>
      </c>
      <c r="BF14" s="112" t="s">
        <v>10</v>
      </c>
      <c r="BG14" s="109">
        <v>12</v>
      </c>
      <c r="BH14" s="111">
        <v>1317</v>
      </c>
      <c r="BI14" s="114">
        <v>158</v>
      </c>
      <c r="BJ14" s="109">
        <v>4.2</v>
      </c>
      <c r="BK14" s="111">
        <v>1000</v>
      </c>
      <c r="BL14" s="211">
        <v>42</v>
      </c>
    </row>
    <row r="15" spans="1:64" s="109" customFormat="1" ht="43.5" customHeight="1">
      <c r="A15" s="137" t="s">
        <v>124</v>
      </c>
      <c r="B15" s="190">
        <f t="shared" si="5"/>
        <v>6.3999999999999995</v>
      </c>
      <c r="C15" s="173">
        <f t="shared" si="6"/>
        <v>231.3</v>
      </c>
      <c r="D15" s="110">
        <v>3.4</v>
      </c>
      <c r="E15" s="111">
        <v>3059</v>
      </c>
      <c r="F15" s="112">
        <v>104</v>
      </c>
      <c r="G15" s="113" t="s">
        <v>10</v>
      </c>
      <c r="H15" s="113" t="s">
        <v>10</v>
      </c>
      <c r="I15" s="113" t="s">
        <v>10</v>
      </c>
      <c r="J15" s="110">
        <v>0.6</v>
      </c>
      <c r="K15" s="122">
        <v>7050</v>
      </c>
      <c r="L15" s="115">
        <v>42.3</v>
      </c>
      <c r="M15" s="109">
        <v>1.8</v>
      </c>
      <c r="N15" s="122">
        <v>2561</v>
      </c>
      <c r="O15" s="110">
        <v>46.1</v>
      </c>
      <c r="P15" s="118" t="s">
        <v>10</v>
      </c>
      <c r="Q15" s="118" t="s">
        <v>10</v>
      </c>
      <c r="R15" s="118" t="s">
        <v>10</v>
      </c>
      <c r="S15" s="109">
        <v>0.6</v>
      </c>
      <c r="T15" s="119">
        <v>6483</v>
      </c>
      <c r="U15" s="123">
        <v>38.9</v>
      </c>
      <c r="V15" s="137" t="s">
        <v>124</v>
      </c>
      <c r="W15" s="173">
        <f t="shared" si="7"/>
        <v>27.1</v>
      </c>
      <c r="X15" s="173">
        <f t="shared" si="8"/>
        <v>1243.8</v>
      </c>
      <c r="Y15" s="109">
        <v>18.1</v>
      </c>
      <c r="Z15" s="119">
        <v>6065</v>
      </c>
      <c r="AA15" s="158">
        <v>1097.7</v>
      </c>
      <c r="AB15" s="124">
        <v>0.2</v>
      </c>
      <c r="AC15" s="119">
        <v>1250</v>
      </c>
      <c r="AD15" s="124">
        <v>2.5</v>
      </c>
      <c r="AE15" s="123">
        <v>8.8</v>
      </c>
      <c r="AF15" s="119">
        <v>1632</v>
      </c>
      <c r="AG15" s="158">
        <v>143.6</v>
      </c>
      <c r="AH15" s="124" t="s">
        <v>10</v>
      </c>
      <c r="AI15" s="118" t="s">
        <v>10</v>
      </c>
      <c r="AJ15" s="118" t="s">
        <v>10</v>
      </c>
      <c r="AK15" s="137" t="s">
        <v>124</v>
      </c>
      <c r="AL15" s="173">
        <f t="shared" si="9"/>
        <v>4.6</v>
      </c>
      <c r="AM15" s="173">
        <f t="shared" si="10"/>
        <v>192.5</v>
      </c>
      <c r="AN15" s="109">
        <v>4.6</v>
      </c>
      <c r="AO15" s="119">
        <v>4185</v>
      </c>
      <c r="AP15" s="120">
        <v>192.5</v>
      </c>
      <c r="AQ15" s="181" t="s">
        <v>10</v>
      </c>
      <c r="AR15" s="181" t="s">
        <v>10</v>
      </c>
      <c r="AS15" s="181" t="s">
        <v>10</v>
      </c>
      <c r="AT15" s="137" t="s">
        <v>124</v>
      </c>
      <c r="AU15" s="198">
        <f t="shared" si="11"/>
        <v>28.43</v>
      </c>
      <c r="AV15" s="199">
        <f t="shared" si="12"/>
        <v>114.9</v>
      </c>
      <c r="AW15" s="109">
        <v>25</v>
      </c>
      <c r="AX15" s="119">
        <v>199</v>
      </c>
      <c r="AY15" s="109">
        <v>49.7</v>
      </c>
      <c r="AZ15" s="124">
        <v>0.4</v>
      </c>
      <c r="BA15" s="119">
        <v>2375</v>
      </c>
      <c r="BB15" s="124">
        <v>9.5</v>
      </c>
      <c r="BC15" s="137" t="s">
        <v>124</v>
      </c>
      <c r="BD15" s="124">
        <v>0.5</v>
      </c>
      <c r="BE15" s="119">
        <v>5120</v>
      </c>
      <c r="BF15" s="124">
        <v>25.6</v>
      </c>
      <c r="BG15" s="118" t="s">
        <v>10</v>
      </c>
      <c r="BH15" s="111" t="s">
        <v>10</v>
      </c>
      <c r="BI15" s="112" t="s">
        <v>10</v>
      </c>
      <c r="BJ15" s="109">
        <v>2.53</v>
      </c>
      <c r="BK15" s="111">
        <v>1190</v>
      </c>
      <c r="BL15" s="212">
        <v>30.1</v>
      </c>
    </row>
    <row r="16" spans="1:64" s="109" customFormat="1" ht="43.5" customHeight="1">
      <c r="A16" s="137" t="s">
        <v>125</v>
      </c>
      <c r="B16" s="190">
        <f t="shared" si="5"/>
        <v>12.299999999999999</v>
      </c>
      <c r="C16" s="248">
        <f t="shared" si="6"/>
        <v>414</v>
      </c>
      <c r="D16" s="249">
        <v>1</v>
      </c>
      <c r="E16" s="111">
        <v>3240</v>
      </c>
      <c r="F16" s="112">
        <v>32.4</v>
      </c>
      <c r="G16" s="113" t="s">
        <v>10</v>
      </c>
      <c r="H16" s="113" t="s">
        <v>10</v>
      </c>
      <c r="I16" s="113" t="s">
        <v>10</v>
      </c>
      <c r="J16" s="110">
        <v>1.2</v>
      </c>
      <c r="K16" s="122">
        <v>5075</v>
      </c>
      <c r="L16" s="115">
        <v>60.9</v>
      </c>
      <c r="M16" s="109">
        <v>9</v>
      </c>
      <c r="N16" s="122">
        <v>2560</v>
      </c>
      <c r="O16" s="110">
        <v>230.4</v>
      </c>
      <c r="P16" s="118" t="s">
        <v>10</v>
      </c>
      <c r="Q16" s="118" t="s">
        <v>10</v>
      </c>
      <c r="R16" s="118" t="s">
        <v>10</v>
      </c>
      <c r="S16" s="109">
        <v>1.1</v>
      </c>
      <c r="T16" s="119">
        <v>8209</v>
      </c>
      <c r="U16" s="123">
        <v>90.3</v>
      </c>
      <c r="V16" s="137" t="s">
        <v>125</v>
      </c>
      <c r="W16" s="173">
        <f t="shared" si="7"/>
        <v>16.900000000000002</v>
      </c>
      <c r="X16" s="173">
        <f t="shared" si="8"/>
        <v>872.4</v>
      </c>
      <c r="Y16" s="109">
        <v>16.6</v>
      </c>
      <c r="Z16" s="119">
        <v>5183</v>
      </c>
      <c r="AA16" s="124">
        <v>860.4</v>
      </c>
      <c r="AB16" s="124">
        <v>0.1</v>
      </c>
      <c r="AC16" s="119">
        <v>1600</v>
      </c>
      <c r="AD16" s="124">
        <v>1.6</v>
      </c>
      <c r="AE16" s="124" t="s">
        <v>10</v>
      </c>
      <c r="AF16" s="124" t="s">
        <v>10</v>
      </c>
      <c r="AG16" s="124" t="s">
        <v>10</v>
      </c>
      <c r="AH16" s="124">
        <v>0.2</v>
      </c>
      <c r="AI16" s="119">
        <v>5200</v>
      </c>
      <c r="AJ16" s="158">
        <v>10.4</v>
      </c>
      <c r="AK16" s="137" t="s">
        <v>125</v>
      </c>
      <c r="AL16" s="173">
        <f t="shared" si="9"/>
        <v>6.1</v>
      </c>
      <c r="AM16" s="173">
        <f t="shared" si="10"/>
        <v>293.4</v>
      </c>
      <c r="AN16" s="109">
        <v>6.1</v>
      </c>
      <c r="AO16" s="119">
        <v>4810</v>
      </c>
      <c r="AP16" s="120">
        <v>293.4</v>
      </c>
      <c r="AQ16" s="181" t="s">
        <v>10</v>
      </c>
      <c r="AR16" s="181" t="s">
        <v>10</v>
      </c>
      <c r="AS16" s="181" t="s">
        <v>10</v>
      </c>
      <c r="AT16" s="137" t="s">
        <v>125</v>
      </c>
      <c r="AU16" s="198">
        <f t="shared" si="11"/>
        <v>47.7</v>
      </c>
      <c r="AV16" s="199">
        <f t="shared" si="12"/>
        <v>168.5</v>
      </c>
      <c r="AW16" s="109">
        <v>40.5</v>
      </c>
      <c r="AX16" s="119">
        <v>199</v>
      </c>
      <c r="AY16" s="109">
        <v>80.7</v>
      </c>
      <c r="AZ16" s="118" t="s">
        <v>10</v>
      </c>
      <c r="BA16" s="119" t="s">
        <v>10</v>
      </c>
      <c r="BB16" s="112" t="s">
        <v>10</v>
      </c>
      <c r="BC16" s="137" t="s">
        <v>125</v>
      </c>
      <c r="BD16" s="124">
        <v>0.5</v>
      </c>
      <c r="BE16" s="119">
        <v>5500</v>
      </c>
      <c r="BF16" s="124">
        <v>27.5</v>
      </c>
      <c r="BG16" s="118" t="s">
        <v>10</v>
      </c>
      <c r="BH16" s="111" t="s">
        <v>10</v>
      </c>
      <c r="BI16" s="114" t="s">
        <v>10</v>
      </c>
      <c r="BJ16" s="109">
        <v>6.7</v>
      </c>
      <c r="BK16" s="111">
        <v>900</v>
      </c>
      <c r="BL16" s="212">
        <v>60.3</v>
      </c>
    </row>
    <row r="17" spans="1:64" s="109" customFormat="1" ht="43.5" customHeight="1">
      <c r="A17" s="137" t="s">
        <v>126</v>
      </c>
      <c r="B17" s="190">
        <f t="shared" si="5"/>
        <v>9.5</v>
      </c>
      <c r="C17" s="173">
        <f t="shared" si="6"/>
        <v>557.9</v>
      </c>
      <c r="D17" s="110">
        <v>2.1</v>
      </c>
      <c r="E17" s="111">
        <v>4367</v>
      </c>
      <c r="F17" s="112">
        <v>91.7</v>
      </c>
      <c r="G17" s="113" t="s">
        <v>10</v>
      </c>
      <c r="H17" s="113" t="s">
        <v>10</v>
      </c>
      <c r="I17" s="113" t="s">
        <v>10</v>
      </c>
      <c r="J17" s="110">
        <v>3.2</v>
      </c>
      <c r="K17" s="122">
        <v>11209</v>
      </c>
      <c r="L17" s="115">
        <v>358.7</v>
      </c>
      <c r="M17" s="109">
        <v>4.2</v>
      </c>
      <c r="N17" s="122">
        <v>2560</v>
      </c>
      <c r="O17" s="110">
        <v>107.5</v>
      </c>
      <c r="P17" s="118" t="s">
        <v>10</v>
      </c>
      <c r="Q17" s="118" t="s">
        <v>10</v>
      </c>
      <c r="R17" s="118" t="s">
        <v>10</v>
      </c>
      <c r="S17" s="118" t="s">
        <v>10</v>
      </c>
      <c r="T17" s="118" t="s">
        <v>10</v>
      </c>
      <c r="U17" s="123" t="s">
        <v>10</v>
      </c>
      <c r="V17" s="137" t="s">
        <v>126</v>
      </c>
      <c r="W17" s="173">
        <f t="shared" si="7"/>
        <v>24.4</v>
      </c>
      <c r="X17" s="173">
        <f t="shared" si="8"/>
        <v>1241.4</v>
      </c>
      <c r="Y17" s="109">
        <v>24.4</v>
      </c>
      <c r="Z17" s="119">
        <v>5088</v>
      </c>
      <c r="AA17" s="158">
        <v>1241.4</v>
      </c>
      <c r="AB17" s="124" t="s">
        <v>10</v>
      </c>
      <c r="AC17" s="124" t="s">
        <v>10</v>
      </c>
      <c r="AD17" s="124" t="s">
        <v>10</v>
      </c>
      <c r="AE17" s="124" t="s">
        <v>10</v>
      </c>
      <c r="AF17" s="124" t="s">
        <v>10</v>
      </c>
      <c r="AG17" s="124" t="s">
        <v>10</v>
      </c>
      <c r="AH17" s="124" t="s">
        <v>10</v>
      </c>
      <c r="AI17" s="124" t="s">
        <v>10</v>
      </c>
      <c r="AJ17" s="124" t="s">
        <v>10</v>
      </c>
      <c r="AK17" s="137" t="s">
        <v>126</v>
      </c>
      <c r="AL17" s="93">
        <f t="shared" si="9"/>
        <v>7</v>
      </c>
      <c r="AM17" s="173">
        <f t="shared" si="10"/>
        <v>321.4</v>
      </c>
      <c r="AN17" s="109">
        <v>7</v>
      </c>
      <c r="AO17" s="119">
        <v>4591</v>
      </c>
      <c r="AP17" s="120">
        <v>321.4</v>
      </c>
      <c r="AQ17" s="181" t="s">
        <v>10</v>
      </c>
      <c r="AR17" s="181" t="s">
        <v>10</v>
      </c>
      <c r="AS17" s="181" t="s">
        <v>10</v>
      </c>
      <c r="AT17" s="137" t="s">
        <v>126</v>
      </c>
      <c r="AU17" s="198">
        <f t="shared" si="11"/>
        <v>28.3</v>
      </c>
      <c r="AV17" s="199">
        <f t="shared" si="12"/>
        <v>164.56</v>
      </c>
      <c r="AW17" s="109">
        <v>23.5</v>
      </c>
      <c r="AX17" s="119">
        <v>198</v>
      </c>
      <c r="AY17" s="109">
        <v>46.6</v>
      </c>
      <c r="AZ17" s="109" t="s">
        <v>10</v>
      </c>
      <c r="BA17" s="119" t="s">
        <v>10</v>
      </c>
      <c r="BB17" s="112" t="s">
        <v>10</v>
      </c>
      <c r="BC17" s="137" t="s">
        <v>126</v>
      </c>
      <c r="BD17" s="118" t="s">
        <v>10</v>
      </c>
      <c r="BE17" s="119">
        <v>5636</v>
      </c>
      <c r="BF17" s="114">
        <v>62</v>
      </c>
      <c r="BG17" s="123" t="s">
        <v>10</v>
      </c>
      <c r="BH17" s="111" t="s">
        <v>10</v>
      </c>
      <c r="BI17" s="114" t="s">
        <v>10</v>
      </c>
      <c r="BJ17" s="109">
        <v>4.8</v>
      </c>
      <c r="BK17" s="111">
        <v>1166</v>
      </c>
      <c r="BL17" s="196">
        <v>55.96</v>
      </c>
    </row>
    <row r="18" spans="1:64" s="109" customFormat="1" ht="43.5" customHeight="1">
      <c r="A18" s="137" t="s">
        <v>127</v>
      </c>
      <c r="B18" s="190">
        <f t="shared" si="5"/>
        <v>34.1</v>
      </c>
      <c r="C18" s="173">
        <f t="shared" si="6"/>
        <v>1222.9</v>
      </c>
      <c r="D18" s="110">
        <v>0.7</v>
      </c>
      <c r="E18" s="111">
        <v>2757</v>
      </c>
      <c r="F18" s="112">
        <v>19.3</v>
      </c>
      <c r="G18" s="113" t="s">
        <v>10</v>
      </c>
      <c r="H18" s="113" t="s">
        <v>10</v>
      </c>
      <c r="I18" s="113" t="s">
        <v>10</v>
      </c>
      <c r="J18" s="110">
        <v>12.2</v>
      </c>
      <c r="K18" s="122">
        <v>5337</v>
      </c>
      <c r="L18" s="116">
        <v>651.1</v>
      </c>
      <c r="M18" s="109">
        <v>21.1</v>
      </c>
      <c r="N18" s="122">
        <v>2578</v>
      </c>
      <c r="O18" s="249">
        <v>544</v>
      </c>
      <c r="P18" s="118" t="s">
        <v>10</v>
      </c>
      <c r="Q18" s="118" t="s">
        <v>10</v>
      </c>
      <c r="R18" s="118" t="s">
        <v>10</v>
      </c>
      <c r="S18" s="109">
        <v>0.1</v>
      </c>
      <c r="T18" s="119">
        <v>8500</v>
      </c>
      <c r="U18" s="123">
        <v>8.5</v>
      </c>
      <c r="V18" s="137" t="s">
        <v>127</v>
      </c>
      <c r="W18" s="173">
        <f t="shared" si="7"/>
        <v>61.5</v>
      </c>
      <c r="X18" s="173">
        <f t="shared" si="8"/>
        <v>3674.5</v>
      </c>
      <c r="Y18" s="109">
        <v>61.5</v>
      </c>
      <c r="Z18" s="119">
        <v>5975</v>
      </c>
      <c r="AA18" s="158">
        <v>3674.5</v>
      </c>
      <c r="AB18" s="124" t="s">
        <v>10</v>
      </c>
      <c r="AC18" s="124" t="s">
        <v>10</v>
      </c>
      <c r="AD18" s="124" t="s">
        <v>10</v>
      </c>
      <c r="AE18" s="124" t="s">
        <v>10</v>
      </c>
      <c r="AF18" s="124" t="s">
        <v>10</v>
      </c>
      <c r="AG18" s="124" t="s">
        <v>10</v>
      </c>
      <c r="AH18" s="124" t="s">
        <v>10</v>
      </c>
      <c r="AI18" s="124" t="s">
        <v>10</v>
      </c>
      <c r="AJ18" s="124" t="s">
        <v>10</v>
      </c>
      <c r="AK18" s="137" t="s">
        <v>127</v>
      </c>
      <c r="AL18" s="173">
        <f t="shared" si="9"/>
        <v>9.1</v>
      </c>
      <c r="AM18" s="173">
        <f t="shared" si="10"/>
        <v>365.8</v>
      </c>
      <c r="AN18" s="109">
        <v>9.1</v>
      </c>
      <c r="AO18" s="119">
        <v>4020</v>
      </c>
      <c r="AP18" s="120">
        <v>365.8</v>
      </c>
      <c r="AQ18" s="181" t="s">
        <v>10</v>
      </c>
      <c r="AR18" s="181" t="s">
        <v>10</v>
      </c>
      <c r="AS18" s="181" t="s">
        <v>10</v>
      </c>
      <c r="AT18" s="137" t="s">
        <v>127</v>
      </c>
      <c r="AU18" s="198">
        <f t="shared" si="11"/>
        <v>66.30000000000001</v>
      </c>
      <c r="AV18" s="180">
        <f t="shared" si="12"/>
        <v>167.99999999999997</v>
      </c>
      <c r="AW18" s="109">
        <v>63.6</v>
      </c>
      <c r="AX18" s="119">
        <v>199</v>
      </c>
      <c r="AY18" s="109">
        <v>126.7</v>
      </c>
      <c r="AZ18" s="118" t="s">
        <v>10</v>
      </c>
      <c r="BA18" s="119" t="s">
        <v>10</v>
      </c>
      <c r="BB18" s="112" t="s">
        <v>10</v>
      </c>
      <c r="BC18" s="137" t="s">
        <v>127</v>
      </c>
      <c r="BD18" s="109">
        <v>0.2</v>
      </c>
      <c r="BE18" s="119">
        <v>5600</v>
      </c>
      <c r="BF18" s="124">
        <v>11.2</v>
      </c>
      <c r="BG18" s="109">
        <v>0.6</v>
      </c>
      <c r="BH18" s="111">
        <v>1250</v>
      </c>
      <c r="BI18" s="124">
        <v>7.5</v>
      </c>
      <c r="BJ18" s="109">
        <v>1.9</v>
      </c>
      <c r="BK18" s="111">
        <v>1189</v>
      </c>
      <c r="BL18" s="212">
        <v>22.6</v>
      </c>
    </row>
    <row r="19" spans="1:64" s="109" customFormat="1" ht="43.5" customHeight="1" thickBot="1">
      <c r="A19" s="138" t="s">
        <v>128</v>
      </c>
      <c r="B19" s="191">
        <f t="shared" si="5"/>
        <v>69.2</v>
      </c>
      <c r="C19" s="174">
        <f t="shared" si="6"/>
        <v>2241.3999999999996</v>
      </c>
      <c r="D19" s="125">
        <v>45.2</v>
      </c>
      <c r="E19" s="126">
        <v>2201</v>
      </c>
      <c r="F19" s="127">
        <v>994.7</v>
      </c>
      <c r="G19" s="128" t="s">
        <v>10</v>
      </c>
      <c r="H19" s="128" t="s">
        <v>10</v>
      </c>
      <c r="I19" s="128" t="s">
        <v>10</v>
      </c>
      <c r="J19" s="125">
        <v>2.7</v>
      </c>
      <c r="K19" s="131">
        <v>5178</v>
      </c>
      <c r="L19" s="130">
        <v>139.8</v>
      </c>
      <c r="M19" s="64">
        <v>7.6</v>
      </c>
      <c r="N19" s="131">
        <v>2561</v>
      </c>
      <c r="O19" s="125">
        <v>194.6</v>
      </c>
      <c r="P19" s="132" t="s">
        <v>10</v>
      </c>
      <c r="Q19" s="132" t="s">
        <v>10</v>
      </c>
      <c r="R19" s="132" t="s">
        <v>10</v>
      </c>
      <c r="S19" s="64">
        <v>13.7</v>
      </c>
      <c r="T19" s="133">
        <v>6659</v>
      </c>
      <c r="U19" s="64">
        <v>912.3</v>
      </c>
      <c r="V19" s="138" t="s">
        <v>128</v>
      </c>
      <c r="W19" s="192">
        <f t="shared" si="7"/>
        <v>44.900000000000006</v>
      </c>
      <c r="X19" s="174">
        <f t="shared" si="8"/>
        <v>1898.3</v>
      </c>
      <c r="Y19" s="64">
        <v>44.7</v>
      </c>
      <c r="Z19" s="133">
        <v>4227</v>
      </c>
      <c r="AA19" s="136">
        <v>1889.3</v>
      </c>
      <c r="AB19" s="134" t="s">
        <v>10</v>
      </c>
      <c r="AC19" s="134" t="s">
        <v>10</v>
      </c>
      <c r="AD19" s="134" t="s">
        <v>10</v>
      </c>
      <c r="AE19" s="134">
        <v>0.2</v>
      </c>
      <c r="AF19" s="133">
        <v>4500</v>
      </c>
      <c r="AG19" s="126">
        <v>9</v>
      </c>
      <c r="AH19" s="134" t="s">
        <v>10</v>
      </c>
      <c r="AI19" s="134" t="s">
        <v>10</v>
      </c>
      <c r="AJ19" s="134" t="s">
        <v>10</v>
      </c>
      <c r="AK19" s="138" t="s">
        <v>128</v>
      </c>
      <c r="AL19" s="192">
        <f t="shared" si="9"/>
        <v>57.9</v>
      </c>
      <c r="AM19" s="174">
        <f t="shared" si="10"/>
        <v>2370.3</v>
      </c>
      <c r="AN19" s="64">
        <v>57.9</v>
      </c>
      <c r="AO19" s="133">
        <v>4094</v>
      </c>
      <c r="AP19" s="135">
        <v>2370.3</v>
      </c>
      <c r="AQ19" s="182" t="s">
        <v>10</v>
      </c>
      <c r="AR19" s="182" t="s">
        <v>10</v>
      </c>
      <c r="AS19" s="182" t="s">
        <v>10</v>
      </c>
      <c r="AT19" s="138" t="s">
        <v>128</v>
      </c>
      <c r="AU19" s="192">
        <f t="shared" si="11"/>
        <v>42.7</v>
      </c>
      <c r="AV19" s="174">
        <f t="shared" si="12"/>
        <v>111.4</v>
      </c>
      <c r="AW19" s="64">
        <v>40.5</v>
      </c>
      <c r="AX19" s="133">
        <v>198</v>
      </c>
      <c r="AY19" s="64">
        <v>80.2</v>
      </c>
      <c r="AZ19" s="132" t="s">
        <v>10</v>
      </c>
      <c r="BA19" s="133" t="s">
        <v>10</v>
      </c>
      <c r="BB19" s="127" t="s">
        <v>10</v>
      </c>
      <c r="BC19" s="138" t="s">
        <v>128</v>
      </c>
      <c r="BD19" s="126">
        <v>1</v>
      </c>
      <c r="BE19" s="133">
        <v>3200</v>
      </c>
      <c r="BF19" s="129">
        <v>16</v>
      </c>
      <c r="BG19" s="126" t="s">
        <v>10</v>
      </c>
      <c r="BH19" s="126" t="s">
        <v>10</v>
      </c>
      <c r="BI19" s="129" t="s">
        <v>10</v>
      </c>
      <c r="BJ19" s="136">
        <v>1.2</v>
      </c>
      <c r="BK19" s="126">
        <v>1267</v>
      </c>
      <c r="BL19" s="213">
        <v>15.2</v>
      </c>
    </row>
    <row r="20" spans="1:64" ht="13.5" customHeight="1">
      <c r="A20" s="222"/>
      <c r="B20" s="222"/>
      <c r="L20" s="88"/>
      <c r="T20" s="229" t="s">
        <v>42</v>
      </c>
      <c r="U20" s="229"/>
      <c r="V20" s="16"/>
      <c r="AB20" s="45" t="s">
        <v>9</v>
      </c>
      <c r="AC20" s="229"/>
      <c r="AD20" s="229"/>
      <c r="AE20" s="222"/>
      <c r="AF20" s="222"/>
      <c r="AJ20" s="16" t="s">
        <v>42</v>
      </c>
      <c r="AK20" s="16"/>
      <c r="AR20" s="229"/>
      <c r="AS20" s="229"/>
      <c r="AT20" s="222"/>
      <c r="AU20" s="222"/>
      <c r="AV20" s="222"/>
      <c r="AY20" s="229" t="s">
        <v>9</v>
      </c>
      <c r="AZ20" s="229"/>
      <c r="BA20" s="229" t="s">
        <v>42</v>
      </c>
      <c r="BB20" s="229"/>
      <c r="BC20" s="16"/>
      <c r="BD20" s="16"/>
      <c r="BE20" s="222"/>
      <c r="BF20" s="222"/>
      <c r="BG20" s="222"/>
      <c r="BJ20" s="203" t="s">
        <v>42</v>
      </c>
      <c r="BK20" s="204"/>
      <c r="BL20" s="204"/>
    </row>
  </sheetData>
  <sheetProtection selectLockedCells="1"/>
  <mergeCells count="61">
    <mergeCell ref="A2:L2"/>
    <mergeCell ref="BD4:BL4"/>
    <mergeCell ref="V4:V6"/>
    <mergeCell ref="BJ5:BL5"/>
    <mergeCell ref="BG5:BI5"/>
    <mergeCell ref="AT4:AT6"/>
    <mergeCell ref="BD5:BF5"/>
    <mergeCell ref="AU5:AU6"/>
    <mergeCell ref="BC4:BC6"/>
    <mergeCell ref="G5:I5"/>
    <mergeCell ref="M5:O5"/>
    <mergeCell ref="P5:R5"/>
    <mergeCell ref="S5:U5"/>
    <mergeCell ref="AT2:BB2"/>
    <mergeCell ref="BA3:BB3"/>
    <mergeCell ref="AT3:AV3"/>
    <mergeCell ref="AU4:BB4"/>
    <mergeCell ref="AY20:AZ20"/>
    <mergeCell ref="AV5:AV6"/>
    <mergeCell ref="AW5:AY5"/>
    <mergeCell ref="AZ5:BB5"/>
    <mergeCell ref="AT20:AV20"/>
    <mergeCell ref="A20:B20"/>
    <mergeCell ref="S3:U3"/>
    <mergeCell ref="J5:L5"/>
    <mergeCell ref="B4:L4"/>
    <mergeCell ref="M4:U4"/>
    <mergeCell ref="T20:U20"/>
    <mergeCell ref="B5:B6"/>
    <mergeCell ref="C5:C6"/>
    <mergeCell ref="D5:F5"/>
    <mergeCell ref="A4:A6"/>
    <mergeCell ref="AE20:AF20"/>
    <mergeCell ref="AE5:AG5"/>
    <mergeCell ref="AH5:AJ5"/>
    <mergeCell ref="AL4:AS4"/>
    <mergeCell ref="AL5:AL6"/>
    <mergeCell ref="AM5:AM6"/>
    <mergeCell ref="AQ5:AS5"/>
    <mergeCell ref="AK4:AK6"/>
    <mergeCell ref="AN5:AP5"/>
    <mergeCell ref="BE20:BG20"/>
    <mergeCell ref="W4:AD4"/>
    <mergeCell ref="AE4:AJ4"/>
    <mergeCell ref="X5:X6"/>
    <mergeCell ref="Y5:AA5"/>
    <mergeCell ref="AB5:AD5"/>
    <mergeCell ref="AC20:AD20"/>
    <mergeCell ref="W5:W6"/>
    <mergeCell ref="BA20:BB20"/>
    <mergeCell ref="AR20:AS20"/>
    <mergeCell ref="A3:C3"/>
    <mergeCell ref="BC2:BL2"/>
    <mergeCell ref="BJ20:BL20"/>
    <mergeCell ref="AC3:AD3"/>
    <mergeCell ref="BE3:BG3"/>
    <mergeCell ref="AR3:AS3"/>
    <mergeCell ref="V2:AD2"/>
    <mergeCell ref="AK2:AS2"/>
    <mergeCell ref="AE3:AF3"/>
    <mergeCell ref="AE2:AJ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  <colBreaks count="6" manualBreakCount="6">
    <brk id="12" max="19" man="1"/>
    <brk id="21" max="19" man="1"/>
    <brk id="30" max="19" man="1"/>
    <brk id="36" max="19" man="1"/>
    <brk id="54" max="19" man="1"/>
    <brk id="195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"/>
  <sheetViews>
    <sheetView zoomScale="70" zoomScaleNormal="70" workbookViewId="0" topLeftCell="A1">
      <pane xSplit="1" ySplit="5" topLeftCell="K10" activePane="bottomRight" state="frozen"/>
      <selection pane="topLeft" activeCell="I7" sqref="I7"/>
      <selection pane="topRight" activeCell="I7" sqref="I7"/>
      <selection pane="bottomLeft" activeCell="I7" sqref="I7"/>
      <selection pane="bottomRight" activeCell="S1" sqref="S1"/>
    </sheetView>
  </sheetViews>
  <sheetFormatPr defaultColWidth="8.88671875" defaultRowHeight="13.5"/>
  <cols>
    <col min="1" max="1" width="7.88671875" style="2" customWidth="1"/>
    <col min="2" max="2" width="8.3359375" style="2" customWidth="1"/>
    <col min="3" max="3" width="9.77734375" style="87" customWidth="1"/>
    <col min="4" max="4" width="8.3359375" style="2" customWidth="1"/>
    <col min="5" max="5" width="8.77734375" style="87" customWidth="1"/>
    <col min="6" max="6" width="9.77734375" style="87" customWidth="1"/>
    <col min="7" max="7" width="8.21484375" style="2" customWidth="1"/>
    <col min="8" max="8" width="8.21484375" style="87" customWidth="1"/>
    <col min="9" max="9" width="8.21484375" style="2" customWidth="1"/>
    <col min="10" max="10" width="8.5546875" style="2" customWidth="1"/>
    <col min="11" max="11" width="8.77734375" style="87" customWidth="1"/>
    <col min="12" max="13" width="8.5546875" style="2" customWidth="1"/>
    <col min="14" max="14" width="8.4453125" style="2" customWidth="1"/>
    <col min="15" max="16" width="8.5546875" style="2" customWidth="1"/>
    <col min="17" max="17" width="8.4453125" style="87" customWidth="1"/>
    <col min="18" max="27" width="8.5546875" style="2" customWidth="1"/>
    <col min="28" max="16384" width="8.88671875" style="2" customWidth="1"/>
  </cols>
  <sheetData>
    <row r="1" spans="1:27" ht="30" customHeight="1">
      <c r="A1" s="3"/>
      <c r="B1" s="3"/>
      <c r="C1" s="79"/>
      <c r="D1" s="3"/>
      <c r="E1" s="79"/>
      <c r="F1" s="79"/>
      <c r="G1" s="3"/>
      <c r="H1" s="79"/>
      <c r="I1" s="3"/>
      <c r="J1" s="3"/>
      <c r="K1" s="79"/>
      <c r="L1" s="3"/>
      <c r="M1" s="3"/>
      <c r="N1" s="3"/>
      <c r="O1" s="3"/>
      <c r="P1" s="3"/>
      <c r="Q1" s="79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0" customHeight="1">
      <c r="A2" s="230" t="s">
        <v>106</v>
      </c>
      <c r="B2" s="230"/>
      <c r="C2" s="230"/>
      <c r="D2" s="230"/>
      <c r="E2" s="230"/>
      <c r="F2" s="230"/>
      <c r="G2" s="230"/>
      <c r="H2" s="230"/>
      <c r="I2" s="230"/>
      <c r="J2" s="230" t="s">
        <v>148</v>
      </c>
      <c r="K2" s="230"/>
      <c r="L2" s="230"/>
      <c r="M2" s="230"/>
      <c r="N2" s="230"/>
      <c r="O2" s="230"/>
      <c r="P2" s="230"/>
      <c r="Q2" s="230"/>
      <c r="R2" s="230"/>
      <c r="S2" s="235"/>
      <c r="T2" s="235"/>
      <c r="U2" s="235"/>
      <c r="V2" s="235"/>
      <c r="W2" s="235"/>
      <c r="X2" s="235"/>
      <c r="Y2" s="235"/>
      <c r="Z2" s="235"/>
      <c r="AA2" s="235"/>
    </row>
    <row r="3" spans="1:27" ht="30" customHeight="1" thickBot="1">
      <c r="A3" s="3"/>
      <c r="B3" s="3"/>
      <c r="C3" s="80"/>
      <c r="D3" s="5"/>
      <c r="E3" s="89"/>
      <c r="F3" s="89"/>
      <c r="G3" s="233" t="s">
        <v>30</v>
      </c>
      <c r="H3" s="245"/>
      <c r="I3" s="245"/>
      <c r="J3" s="5"/>
      <c r="K3" s="89"/>
      <c r="L3" s="5"/>
      <c r="M3" s="5"/>
      <c r="N3" s="5"/>
      <c r="O3" s="5"/>
      <c r="P3" s="5"/>
      <c r="Q3" s="89" t="s">
        <v>9</v>
      </c>
      <c r="R3" s="25"/>
      <c r="S3" s="4"/>
      <c r="T3" s="5"/>
      <c r="U3" s="5"/>
      <c r="V3" s="5"/>
      <c r="W3" s="5"/>
      <c r="X3" s="5"/>
      <c r="Y3" s="233" t="s">
        <v>30</v>
      </c>
      <c r="Z3" s="233"/>
      <c r="AA3" s="233"/>
    </row>
    <row r="4" spans="1:27" ht="30" customHeight="1">
      <c r="A4" s="73" t="s">
        <v>64</v>
      </c>
      <c r="B4" s="227" t="s">
        <v>31</v>
      </c>
      <c r="C4" s="228"/>
      <c r="D4" s="224" t="s">
        <v>32</v>
      </c>
      <c r="E4" s="225"/>
      <c r="F4" s="221"/>
      <c r="G4" s="224" t="s">
        <v>33</v>
      </c>
      <c r="H4" s="225"/>
      <c r="I4" s="225"/>
      <c r="J4" s="227" t="s">
        <v>35</v>
      </c>
      <c r="K4" s="227"/>
      <c r="L4" s="228"/>
      <c r="M4" s="226" t="s">
        <v>36</v>
      </c>
      <c r="N4" s="227"/>
      <c r="O4" s="228"/>
      <c r="P4" s="227" t="s">
        <v>37</v>
      </c>
      <c r="Q4" s="227"/>
      <c r="R4" s="227"/>
      <c r="S4" s="225" t="s">
        <v>103</v>
      </c>
      <c r="T4" s="225"/>
      <c r="U4" s="221"/>
      <c r="V4" s="224" t="s">
        <v>104</v>
      </c>
      <c r="W4" s="225"/>
      <c r="X4" s="221"/>
      <c r="Y4" s="224" t="s">
        <v>105</v>
      </c>
      <c r="Z4" s="225"/>
      <c r="AA4" s="225"/>
    </row>
    <row r="5" spans="1:27" ht="30" customHeight="1">
      <c r="A5" s="8" t="s">
        <v>4</v>
      </c>
      <c r="B5" s="32" t="s">
        <v>17</v>
      </c>
      <c r="C5" s="90" t="s">
        <v>18</v>
      </c>
      <c r="D5" s="9" t="s">
        <v>17</v>
      </c>
      <c r="E5" s="90" t="s">
        <v>19</v>
      </c>
      <c r="F5" s="90" t="s">
        <v>34</v>
      </c>
      <c r="G5" s="9" t="s">
        <v>17</v>
      </c>
      <c r="H5" s="90" t="s">
        <v>19</v>
      </c>
      <c r="I5" s="10" t="s">
        <v>18</v>
      </c>
      <c r="J5" s="32" t="s">
        <v>17</v>
      </c>
      <c r="K5" s="90" t="s">
        <v>19</v>
      </c>
      <c r="L5" s="9" t="s">
        <v>34</v>
      </c>
      <c r="M5" s="9" t="s">
        <v>17</v>
      </c>
      <c r="N5" s="9" t="s">
        <v>19</v>
      </c>
      <c r="O5" s="9" t="s">
        <v>34</v>
      </c>
      <c r="P5" s="9" t="s">
        <v>17</v>
      </c>
      <c r="Q5" s="90" t="s">
        <v>19</v>
      </c>
      <c r="R5" s="46" t="s">
        <v>34</v>
      </c>
      <c r="S5" s="32" t="s">
        <v>17</v>
      </c>
      <c r="T5" s="9" t="s">
        <v>19</v>
      </c>
      <c r="U5" s="9" t="s">
        <v>34</v>
      </c>
      <c r="V5" s="9" t="s">
        <v>17</v>
      </c>
      <c r="W5" s="9" t="s">
        <v>19</v>
      </c>
      <c r="X5" s="9" t="s">
        <v>34</v>
      </c>
      <c r="Y5" s="9" t="s">
        <v>17</v>
      </c>
      <c r="Z5" s="9" t="s">
        <v>19</v>
      </c>
      <c r="AA5" s="10" t="s">
        <v>18</v>
      </c>
    </row>
    <row r="6" spans="1:27" ht="45.75" customHeight="1">
      <c r="A6" s="11">
        <v>1999</v>
      </c>
      <c r="B6" s="28">
        <v>493.4</v>
      </c>
      <c r="C6" s="85">
        <v>5810</v>
      </c>
      <c r="D6" s="28">
        <v>375</v>
      </c>
      <c r="E6" s="85">
        <v>2486</v>
      </c>
      <c r="F6" s="86">
        <v>5259.7</v>
      </c>
      <c r="G6" s="28">
        <v>49</v>
      </c>
      <c r="H6" s="85">
        <v>1400</v>
      </c>
      <c r="I6" s="28">
        <v>270.3</v>
      </c>
      <c r="J6" s="247">
        <v>2</v>
      </c>
      <c r="K6" s="85" t="s">
        <v>10</v>
      </c>
      <c r="L6" s="54" t="s">
        <v>10</v>
      </c>
      <c r="M6" s="28" t="s">
        <v>10</v>
      </c>
      <c r="N6" s="28" t="s">
        <v>10</v>
      </c>
      <c r="O6" s="28" t="s">
        <v>10</v>
      </c>
      <c r="P6" s="51">
        <v>13</v>
      </c>
      <c r="Q6" s="85">
        <v>2500</v>
      </c>
      <c r="R6" s="247">
        <v>230</v>
      </c>
      <c r="S6" s="28">
        <v>4.4</v>
      </c>
      <c r="T6" s="34">
        <v>953</v>
      </c>
      <c r="U6" s="247">
        <v>50</v>
      </c>
      <c r="V6" s="28" t="s">
        <v>10</v>
      </c>
      <c r="W6" s="28" t="s">
        <v>10</v>
      </c>
      <c r="X6" s="28" t="s">
        <v>10</v>
      </c>
      <c r="Y6" s="28" t="s">
        <v>10</v>
      </c>
      <c r="Z6" s="28" t="s">
        <v>10</v>
      </c>
      <c r="AA6" s="28" t="s">
        <v>10</v>
      </c>
    </row>
    <row r="7" spans="1:27" ht="45.75" customHeight="1">
      <c r="A7" s="11">
        <v>2000</v>
      </c>
      <c r="B7" s="28">
        <v>483.7</v>
      </c>
      <c r="C7" s="85">
        <v>6960.4</v>
      </c>
      <c r="D7" s="28">
        <v>401</v>
      </c>
      <c r="E7" s="85">
        <v>2529</v>
      </c>
      <c r="F7" s="85">
        <v>6250</v>
      </c>
      <c r="G7" s="28">
        <v>56</v>
      </c>
      <c r="H7" s="85">
        <v>1820</v>
      </c>
      <c r="I7" s="28">
        <v>445.8</v>
      </c>
      <c r="J7" s="51">
        <v>7.2</v>
      </c>
      <c r="K7" s="85">
        <v>1750</v>
      </c>
      <c r="L7" s="54">
        <v>52.5</v>
      </c>
      <c r="M7" s="28" t="s">
        <v>10</v>
      </c>
      <c r="N7" s="28" t="s">
        <v>10</v>
      </c>
      <c r="O7" s="28" t="s">
        <v>10</v>
      </c>
      <c r="P7" s="51">
        <v>18.9</v>
      </c>
      <c r="Q7" s="85">
        <v>2.02</v>
      </c>
      <c r="R7" s="51">
        <v>207.1</v>
      </c>
      <c r="S7" s="28">
        <v>0.6</v>
      </c>
      <c r="T7" s="34">
        <v>750</v>
      </c>
      <c r="U7" s="247">
        <v>5</v>
      </c>
      <c r="V7" s="28" t="s">
        <v>10</v>
      </c>
      <c r="W7" s="28" t="s">
        <v>10</v>
      </c>
      <c r="X7" s="28" t="s">
        <v>10</v>
      </c>
      <c r="Y7" s="28" t="s">
        <v>10</v>
      </c>
      <c r="Z7" s="28" t="s">
        <v>10</v>
      </c>
      <c r="AA7" s="28" t="s">
        <v>10</v>
      </c>
    </row>
    <row r="8" spans="1:27" ht="46.5" customHeight="1">
      <c r="A8" s="11">
        <v>2001</v>
      </c>
      <c r="B8" s="28">
        <v>592.2</v>
      </c>
      <c r="C8" s="85">
        <v>8278.2</v>
      </c>
      <c r="D8" s="28">
        <v>501</v>
      </c>
      <c r="E8" s="85">
        <v>2800</v>
      </c>
      <c r="F8" s="85">
        <v>7280</v>
      </c>
      <c r="G8" s="28">
        <v>54.6</v>
      </c>
      <c r="H8" s="85">
        <v>1750</v>
      </c>
      <c r="I8" s="28">
        <v>556.5</v>
      </c>
      <c r="J8" s="247">
        <v>9</v>
      </c>
      <c r="K8" s="85">
        <v>1950</v>
      </c>
      <c r="L8" s="54">
        <v>101.4</v>
      </c>
      <c r="M8" s="28" t="s">
        <v>10</v>
      </c>
      <c r="N8" s="28" t="s">
        <v>10</v>
      </c>
      <c r="O8" s="28" t="s">
        <v>10</v>
      </c>
      <c r="P8" s="51">
        <v>18.6</v>
      </c>
      <c r="Q8" s="85">
        <v>1700</v>
      </c>
      <c r="R8" s="51">
        <v>292.7</v>
      </c>
      <c r="S8" s="28">
        <v>0.6</v>
      </c>
      <c r="T8" s="34">
        <v>1300</v>
      </c>
      <c r="U8" s="51">
        <v>7.8</v>
      </c>
      <c r="V8" s="28" t="s">
        <v>41</v>
      </c>
      <c r="W8" s="28" t="s">
        <v>41</v>
      </c>
      <c r="X8" s="28" t="s">
        <v>41</v>
      </c>
      <c r="Y8" s="28">
        <v>8.4</v>
      </c>
      <c r="Z8" s="28" t="s">
        <v>41</v>
      </c>
      <c r="AA8" s="28">
        <v>39.8</v>
      </c>
    </row>
    <row r="9" spans="1:27" s="68" customFormat="1" ht="43.5" customHeight="1">
      <c r="A9" s="55">
        <v>2002</v>
      </c>
      <c r="B9" s="50">
        <v>679.3</v>
      </c>
      <c r="C9" s="86">
        <v>8725.4</v>
      </c>
      <c r="D9" s="56">
        <v>572.5</v>
      </c>
      <c r="E9" s="92">
        <v>2200</v>
      </c>
      <c r="F9" s="92">
        <v>7615</v>
      </c>
      <c r="G9" s="56">
        <v>50.5</v>
      </c>
      <c r="H9" s="92">
        <v>1600</v>
      </c>
      <c r="I9" s="56">
        <v>627.2</v>
      </c>
      <c r="J9" s="56">
        <v>10.2</v>
      </c>
      <c r="K9" s="93">
        <v>1550</v>
      </c>
      <c r="L9" s="56">
        <v>156.8</v>
      </c>
      <c r="M9" s="58">
        <v>0</v>
      </c>
      <c r="N9" s="58">
        <v>0</v>
      </c>
      <c r="O9" s="58">
        <v>0</v>
      </c>
      <c r="P9" s="56" t="s">
        <v>129</v>
      </c>
      <c r="Q9" s="92">
        <v>1600</v>
      </c>
      <c r="R9" s="56">
        <v>243.3</v>
      </c>
      <c r="S9" s="28">
        <v>0.6</v>
      </c>
      <c r="T9" s="57">
        <v>1100</v>
      </c>
      <c r="U9" s="28">
        <v>6.6</v>
      </c>
      <c r="V9" s="28" t="s">
        <v>10</v>
      </c>
      <c r="W9" s="28" t="s">
        <v>10</v>
      </c>
      <c r="X9" s="28" t="s">
        <v>10</v>
      </c>
      <c r="Y9" s="28">
        <v>30.13</v>
      </c>
      <c r="Z9" s="28" t="s">
        <v>10</v>
      </c>
      <c r="AA9" s="28">
        <v>76.5</v>
      </c>
    </row>
    <row r="10" spans="1:27" s="68" customFormat="1" ht="43.5" customHeight="1">
      <c r="A10" s="55">
        <v>2003</v>
      </c>
      <c r="B10" s="50">
        <v>713.7</v>
      </c>
      <c r="C10" s="86">
        <v>11666.8</v>
      </c>
      <c r="D10" s="56">
        <v>637.4</v>
      </c>
      <c r="E10" s="92">
        <v>14350</v>
      </c>
      <c r="F10" s="92">
        <v>10639.5</v>
      </c>
      <c r="G10" s="56">
        <v>50.5</v>
      </c>
      <c r="H10" s="92">
        <v>11200</v>
      </c>
      <c r="I10" s="56">
        <v>627.2</v>
      </c>
      <c r="J10" s="56">
        <v>10.3</v>
      </c>
      <c r="K10" s="93">
        <v>9300</v>
      </c>
      <c r="L10" s="56">
        <v>156.8</v>
      </c>
      <c r="M10" s="58" t="s">
        <v>10</v>
      </c>
      <c r="N10" s="58" t="s">
        <v>10</v>
      </c>
      <c r="O10" s="58" t="s">
        <v>10</v>
      </c>
      <c r="P10" s="56">
        <v>15.5</v>
      </c>
      <c r="Q10" s="92">
        <v>8001</v>
      </c>
      <c r="R10" s="56">
        <v>243.3</v>
      </c>
      <c r="S10" s="28" t="s">
        <v>10</v>
      </c>
      <c r="T10" s="57" t="s">
        <v>10</v>
      </c>
      <c r="U10" s="28" t="s">
        <v>10</v>
      </c>
      <c r="V10" s="28" t="s">
        <v>10</v>
      </c>
      <c r="W10" s="28" t="s">
        <v>10</v>
      </c>
      <c r="X10" s="28" t="s">
        <v>10</v>
      </c>
      <c r="Y10" s="28" t="s">
        <v>10</v>
      </c>
      <c r="Z10" s="28"/>
      <c r="AA10" s="28"/>
    </row>
    <row r="11" spans="1:27" s="68" customFormat="1" ht="43.5" customHeight="1">
      <c r="A11" s="59">
        <v>2004</v>
      </c>
      <c r="B11" s="60">
        <f>SUM(D11,G11,J11,M11,P11,S11,V11,Y11)</f>
        <v>769.16</v>
      </c>
      <c r="C11" s="91">
        <f>SUM(F11,I11,L11,O11,R11,U11,X11,AA11)</f>
        <v>11177.099999999999</v>
      </c>
      <c r="D11" s="60">
        <f aca="true" t="shared" si="0" ref="D11:L11">SUM(D12:D18)</f>
        <v>687.4</v>
      </c>
      <c r="E11" s="183">
        <f t="shared" si="0"/>
        <v>15856</v>
      </c>
      <c r="F11" s="60">
        <f t="shared" si="0"/>
        <v>10120</v>
      </c>
      <c r="G11" s="186">
        <f t="shared" si="0"/>
        <v>50.44999999999999</v>
      </c>
      <c r="H11" s="183">
        <f t="shared" si="0"/>
        <v>10150</v>
      </c>
      <c r="I11" s="60">
        <f t="shared" si="0"/>
        <v>592.2999999999998</v>
      </c>
      <c r="J11" s="60">
        <f t="shared" si="0"/>
        <v>15.599999999999998</v>
      </c>
      <c r="K11" s="183">
        <f t="shared" si="0"/>
        <v>10220</v>
      </c>
      <c r="L11" s="60">
        <f t="shared" si="0"/>
        <v>227.8</v>
      </c>
      <c r="M11" s="60" t="s">
        <v>10</v>
      </c>
      <c r="N11" s="60" t="s">
        <v>10</v>
      </c>
      <c r="O11" s="60" t="s">
        <v>10</v>
      </c>
      <c r="P11" s="187">
        <f aca="true" t="shared" si="1" ref="P11:U11">SUM(P12:P18)</f>
        <v>15.11</v>
      </c>
      <c r="Q11" s="36">
        <f t="shared" si="1"/>
        <v>10850</v>
      </c>
      <c r="R11" s="216">
        <f t="shared" si="1"/>
        <v>231.1</v>
      </c>
      <c r="S11" s="60">
        <f t="shared" si="1"/>
        <v>0.6</v>
      </c>
      <c r="T11" s="183">
        <f t="shared" si="1"/>
        <v>998</v>
      </c>
      <c r="U11" s="60">
        <f t="shared" si="1"/>
        <v>5.9</v>
      </c>
      <c r="V11" s="60" t="s">
        <v>10</v>
      </c>
      <c r="W11" s="60" t="s">
        <v>10</v>
      </c>
      <c r="X11" s="60" t="s">
        <v>10</v>
      </c>
      <c r="Y11" s="60" t="s">
        <v>10</v>
      </c>
      <c r="Z11" s="60" t="s">
        <v>10</v>
      </c>
      <c r="AA11" s="60" t="s">
        <v>10</v>
      </c>
    </row>
    <row r="12" spans="1:27" s="143" customFormat="1" ht="43.5" customHeight="1">
      <c r="A12" s="101" t="s">
        <v>65</v>
      </c>
      <c r="B12" s="50">
        <f aca="true" t="shared" si="2" ref="B12:B18">SUM(D12,G12,J12,M12,P12,S12,V12,Y12)</f>
        <v>399.1</v>
      </c>
      <c r="C12" s="85">
        <f aca="true" t="shared" si="3" ref="C12:C18">SUM(F12,I12,L12,O12,R12,U12,X12,AA12)</f>
        <v>5583</v>
      </c>
      <c r="D12" s="100">
        <v>395.1</v>
      </c>
      <c r="E12" s="140">
        <v>2300</v>
      </c>
      <c r="F12" s="141">
        <v>5527</v>
      </c>
      <c r="G12" s="100">
        <v>0.3</v>
      </c>
      <c r="H12" s="140">
        <v>1450</v>
      </c>
      <c r="I12" s="100">
        <v>4.4</v>
      </c>
      <c r="J12" s="97">
        <v>3</v>
      </c>
      <c r="K12" s="140">
        <v>1460</v>
      </c>
      <c r="L12" s="100">
        <v>43.8</v>
      </c>
      <c r="M12" s="168" t="s">
        <v>10</v>
      </c>
      <c r="N12" s="168" t="s">
        <v>10</v>
      </c>
      <c r="O12" s="168" t="s">
        <v>10</v>
      </c>
      <c r="P12" s="217">
        <v>0.7</v>
      </c>
      <c r="Q12" s="142">
        <v>1550</v>
      </c>
      <c r="R12" s="217">
        <v>7.8</v>
      </c>
      <c r="S12" s="60" t="s">
        <v>10</v>
      </c>
      <c r="T12" s="60" t="s">
        <v>10</v>
      </c>
      <c r="U12" s="60" t="s">
        <v>10</v>
      </c>
      <c r="V12" s="60" t="s">
        <v>10</v>
      </c>
      <c r="W12" s="60" t="s">
        <v>10</v>
      </c>
      <c r="X12" s="60" t="s">
        <v>10</v>
      </c>
      <c r="Y12" s="60" t="s">
        <v>10</v>
      </c>
      <c r="Z12" s="60" t="s">
        <v>10</v>
      </c>
      <c r="AA12" s="60" t="s">
        <v>10</v>
      </c>
    </row>
    <row r="13" spans="1:27" s="143" customFormat="1" ht="43.5" customHeight="1">
      <c r="A13" s="101" t="s">
        <v>73</v>
      </c>
      <c r="B13" s="50">
        <f t="shared" si="2"/>
        <v>47.800000000000004</v>
      </c>
      <c r="C13" s="86">
        <f t="shared" si="3"/>
        <v>563.65</v>
      </c>
      <c r="D13" s="97">
        <v>1</v>
      </c>
      <c r="E13" s="140">
        <v>2020</v>
      </c>
      <c r="F13" s="141">
        <v>23</v>
      </c>
      <c r="G13" s="97">
        <v>41</v>
      </c>
      <c r="H13" s="140">
        <v>1450</v>
      </c>
      <c r="I13" s="100">
        <v>455.3</v>
      </c>
      <c r="J13" s="100">
        <v>5.1</v>
      </c>
      <c r="K13" s="140">
        <v>1460</v>
      </c>
      <c r="L13" s="100">
        <v>74.5</v>
      </c>
      <c r="M13" s="168" t="s">
        <v>10</v>
      </c>
      <c r="N13" s="168" t="s">
        <v>10</v>
      </c>
      <c r="O13" s="168" t="s">
        <v>10</v>
      </c>
      <c r="P13" s="217">
        <v>0.7</v>
      </c>
      <c r="Q13" s="142">
        <v>1550</v>
      </c>
      <c r="R13" s="166">
        <v>10.85</v>
      </c>
      <c r="S13" s="60" t="s">
        <v>10</v>
      </c>
      <c r="T13" s="60" t="s">
        <v>10</v>
      </c>
      <c r="U13" s="60" t="s">
        <v>10</v>
      </c>
      <c r="V13" s="60" t="s">
        <v>10</v>
      </c>
      <c r="W13" s="60" t="s">
        <v>10</v>
      </c>
      <c r="X13" s="60" t="s">
        <v>10</v>
      </c>
      <c r="Y13" s="60" t="s">
        <v>10</v>
      </c>
      <c r="Z13" s="60" t="s">
        <v>10</v>
      </c>
      <c r="AA13" s="60" t="s">
        <v>10</v>
      </c>
    </row>
    <row r="14" spans="1:27" s="143" customFormat="1" ht="43.5" customHeight="1">
      <c r="A14" s="101" t="s">
        <v>74</v>
      </c>
      <c r="B14" s="50">
        <f t="shared" si="2"/>
        <v>54.699999999999996</v>
      </c>
      <c r="C14" s="86">
        <f t="shared" si="3"/>
        <v>870.9000000000001</v>
      </c>
      <c r="D14" s="100">
        <v>45.9</v>
      </c>
      <c r="E14" s="140">
        <v>2300</v>
      </c>
      <c r="F14" s="141">
        <v>745.2</v>
      </c>
      <c r="G14" s="100">
        <v>3.8</v>
      </c>
      <c r="H14" s="140">
        <v>1450</v>
      </c>
      <c r="I14" s="100">
        <v>55.1</v>
      </c>
      <c r="J14" s="97">
        <v>4</v>
      </c>
      <c r="K14" s="140">
        <v>1460</v>
      </c>
      <c r="L14" s="100">
        <v>58.5</v>
      </c>
      <c r="M14" s="168" t="s">
        <v>10</v>
      </c>
      <c r="N14" s="168" t="s">
        <v>10</v>
      </c>
      <c r="O14" s="168" t="s">
        <v>10</v>
      </c>
      <c r="P14" s="217">
        <v>0.4</v>
      </c>
      <c r="Q14" s="142">
        <v>1550</v>
      </c>
      <c r="R14" s="217">
        <v>6.2</v>
      </c>
      <c r="S14" s="50">
        <v>0.6</v>
      </c>
      <c r="T14" s="34">
        <v>998</v>
      </c>
      <c r="U14" s="50">
        <v>5.9</v>
      </c>
      <c r="V14" s="60" t="s">
        <v>10</v>
      </c>
      <c r="W14" s="60" t="s">
        <v>10</v>
      </c>
      <c r="X14" s="60" t="s">
        <v>10</v>
      </c>
      <c r="Y14" s="60" t="s">
        <v>10</v>
      </c>
      <c r="Z14" s="60" t="s">
        <v>10</v>
      </c>
      <c r="AA14" s="60" t="s">
        <v>10</v>
      </c>
    </row>
    <row r="15" spans="1:27" s="143" customFormat="1" ht="43.5" customHeight="1">
      <c r="A15" s="101" t="s">
        <v>68</v>
      </c>
      <c r="B15" s="34">
        <f t="shared" si="2"/>
        <v>66.95</v>
      </c>
      <c r="C15" s="86">
        <f t="shared" si="3"/>
        <v>1095.3</v>
      </c>
      <c r="D15" s="100">
        <v>50.1</v>
      </c>
      <c r="E15" s="140">
        <v>2300</v>
      </c>
      <c r="F15" s="141">
        <v>839.5</v>
      </c>
      <c r="G15" s="100">
        <v>2.4</v>
      </c>
      <c r="H15" s="140">
        <v>1450</v>
      </c>
      <c r="I15" s="100">
        <v>34.8</v>
      </c>
      <c r="J15" s="100">
        <v>3.3</v>
      </c>
      <c r="K15" s="140">
        <v>1460</v>
      </c>
      <c r="L15" s="100">
        <v>48.2</v>
      </c>
      <c r="M15" s="168" t="s">
        <v>10</v>
      </c>
      <c r="N15" s="168" t="s">
        <v>10</v>
      </c>
      <c r="O15" s="168" t="s">
        <v>10</v>
      </c>
      <c r="P15" s="166">
        <v>11.15</v>
      </c>
      <c r="Q15" s="142">
        <v>1550</v>
      </c>
      <c r="R15" s="217">
        <v>172.8</v>
      </c>
      <c r="S15" s="168" t="s">
        <v>10</v>
      </c>
      <c r="T15" s="168" t="s">
        <v>10</v>
      </c>
      <c r="U15" s="168" t="s">
        <v>10</v>
      </c>
      <c r="V15" s="168" t="s">
        <v>10</v>
      </c>
      <c r="W15" s="168" t="s">
        <v>10</v>
      </c>
      <c r="X15" s="168" t="s">
        <v>10</v>
      </c>
      <c r="Y15" s="168" t="s">
        <v>10</v>
      </c>
      <c r="Z15" s="168" t="s">
        <v>10</v>
      </c>
      <c r="AA15" s="168" t="s">
        <v>10</v>
      </c>
    </row>
    <row r="16" spans="1:27" s="143" customFormat="1" ht="43.5" customHeight="1">
      <c r="A16" s="101" t="s">
        <v>75</v>
      </c>
      <c r="B16" s="50">
        <f t="shared" si="2"/>
        <v>78.72999999999999</v>
      </c>
      <c r="C16" s="86">
        <f t="shared" si="3"/>
        <v>1163.2</v>
      </c>
      <c r="D16" s="100">
        <v>78.3</v>
      </c>
      <c r="E16" s="140">
        <v>2300</v>
      </c>
      <c r="F16" s="140">
        <v>1157</v>
      </c>
      <c r="G16" s="184">
        <v>0.33</v>
      </c>
      <c r="H16" s="140">
        <v>1450</v>
      </c>
      <c r="I16" s="100">
        <v>4.8</v>
      </c>
      <c r="J16" s="100">
        <v>0.1</v>
      </c>
      <c r="K16" s="140">
        <v>1460</v>
      </c>
      <c r="L16" s="100">
        <v>1.4</v>
      </c>
      <c r="M16" s="168" t="s">
        <v>10</v>
      </c>
      <c r="N16" s="168" t="s">
        <v>10</v>
      </c>
      <c r="O16" s="168" t="s">
        <v>10</v>
      </c>
      <c r="P16" s="187" t="s">
        <v>10</v>
      </c>
      <c r="Q16" s="142">
        <v>1550</v>
      </c>
      <c r="R16" s="187" t="s">
        <v>10</v>
      </c>
      <c r="S16" s="168" t="s">
        <v>10</v>
      </c>
      <c r="T16" s="168" t="s">
        <v>10</v>
      </c>
      <c r="U16" s="168" t="s">
        <v>10</v>
      </c>
      <c r="V16" s="168" t="s">
        <v>10</v>
      </c>
      <c r="W16" s="168" t="s">
        <v>10</v>
      </c>
      <c r="X16" s="168" t="s">
        <v>10</v>
      </c>
      <c r="Y16" s="168" t="s">
        <v>10</v>
      </c>
      <c r="Z16" s="168" t="s">
        <v>10</v>
      </c>
      <c r="AA16" s="168" t="s">
        <v>10</v>
      </c>
    </row>
    <row r="17" spans="1:27" s="143" customFormat="1" ht="43.5" customHeight="1">
      <c r="A17" s="101" t="s">
        <v>76</v>
      </c>
      <c r="B17" s="50">
        <f t="shared" si="2"/>
        <v>104.62999999999998</v>
      </c>
      <c r="C17" s="93">
        <f t="shared" si="3"/>
        <v>1698</v>
      </c>
      <c r="D17" s="175">
        <v>101</v>
      </c>
      <c r="E17" s="140">
        <v>2300</v>
      </c>
      <c r="F17" s="140">
        <v>1644</v>
      </c>
      <c r="G17" s="184">
        <v>2.07</v>
      </c>
      <c r="H17" s="140">
        <v>1450</v>
      </c>
      <c r="I17" s="97">
        <v>30</v>
      </c>
      <c r="J17" s="100">
        <v>0.1</v>
      </c>
      <c r="K17" s="140">
        <v>1460</v>
      </c>
      <c r="L17" s="100">
        <v>1.4</v>
      </c>
      <c r="M17" s="168" t="s">
        <v>10</v>
      </c>
      <c r="N17" s="168" t="s">
        <v>10</v>
      </c>
      <c r="O17" s="168" t="s">
        <v>10</v>
      </c>
      <c r="P17" s="166">
        <v>1.46</v>
      </c>
      <c r="Q17" s="142">
        <v>1550</v>
      </c>
      <c r="R17" s="217">
        <v>22.6</v>
      </c>
      <c r="S17" s="168" t="s">
        <v>10</v>
      </c>
      <c r="T17" s="168" t="s">
        <v>10</v>
      </c>
      <c r="U17" s="168" t="s">
        <v>10</v>
      </c>
      <c r="V17" s="168" t="s">
        <v>10</v>
      </c>
      <c r="W17" s="168" t="s">
        <v>10</v>
      </c>
      <c r="X17" s="168" t="s">
        <v>10</v>
      </c>
      <c r="Y17" s="168" t="s">
        <v>10</v>
      </c>
      <c r="Z17" s="168" t="s">
        <v>10</v>
      </c>
      <c r="AA17" s="168" t="s">
        <v>10</v>
      </c>
    </row>
    <row r="18" spans="1:27" s="143" customFormat="1" ht="43.5" customHeight="1" thickBot="1">
      <c r="A18" s="94" t="s">
        <v>77</v>
      </c>
      <c r="B18" s="214">
        <f t="shared" si="2"/>
        <v>17.25</v>
      </c>
      <c r="C18" s="215">
        <f t="shared" si="3"/>
        <v>203.05</v>
      </c>
      <c r="D18" s="103">
        <v>16</v>
      </c>
      <c r="E18" s="144">
        <v>2336</v>
      </c>
      <c r="F18" s="145">
        <v>184.3</v>
      </c>
      <c r="G18" s="185">
        <v>0.55</v>
      </c>
      <c r="H18" s="144">
        <v>1450</v>
      </c>
      <c r="I18" s="107">
        <v>7.9</v>
      </c>
      <c r="J18" s="104" t="s">
        <v>10</v>
      </c>
      <c r="K18" s="144">
        <v>1460</v>
      </c>
      <c r="L18" s="104" t="s">
        <v>10</v>
      </c>
      <c r="M18" s="157" t="s">
        <v>10</v>
      </c>
      <c r="N18" s="157" t="s">
        <v>10</v>
      </c>
      <c r="O18" s="157" t="s">
        <v>10</v>
      </c>
      <c r="P18" s="251">
        <v>0.7</v>
      </c>
      <c r="Q18" s="146">
        <v>1550</v>
      </c>
      <c r="R18" s="188">
        <v>10.85</v>
      </c>
      <c r="S18" s="157" t="s">
        <v>10</v>
      </c>
      <c r="T18" s="157" t="s">
        <v>10</v>
      </c>
      <c r="U18" s="157" t="s">
        <v>10</v>
      </c>
      <c r="V18" s="157" t="s">
        <v>10</v>
      </c>
      <c r="W18" s="157" t="s">
        <v>10</v>
      </c>
      <c r="X18" s="157" t="s">
        <v>10</v>
      </c>
      <c r="Y18" s="157" t="s">
        <v>10</v>
      </c>
      <c r="Z18" s="157" t="s">
        <v>10</v>
      </c>
      <c r="AA18" s="157" t="s">
        <v>10</v>
      </c>
    </row>
    <row r="19" spans="4:27" ht="14.25" customHeight="1">
      <c r="D19" s="197"/>
      <c r="G19" s="203" t="s">
        <v>44</v>
      </c>
      <c r="H19" s="244"/>
      <c r="I19" s="244"/>
      <c r="Y19" s="203" t="s">
        <v>44</v>
      </c>
      <c r="Z19" s="203"/>
      <c r="AA19" s="203"/>
    </row>
  </sheetData>
  <sheetProtection selectLockedCells="1"/>
  <mergeCells count="16">
    <mergeCell ref="J2:R2"/>
    <mergeCell ref="P4:R4"/>
    <mergeCell ref="A2:I2"/>
    <mergeCell ref="B4:C4"/>
    <mergeCell ref="D4:F4"/>
    <mergeCell ref="G4:I4"/>
    <mergeCell ref="G3:I3"/>
    <mergeCell ref="S2:AA2"/>
    <mergeCell ref="S4:U4"/>
    <mergeCell ref="V4:X4"/>
    <mergeCell ref="Y4:AA4"/>
    <mergeCell ref="Y3:AA3"/>
    <mergeCell ref="G19:I19"/>
    <mergeCell ref="Y19:AA19"/>
    <mergeCell ref="J4:L4"/>
    <mergeCell ref="M4:O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  <colBreaks count="1" manualBreakCount="1">
    <brk id="18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BB18"/>
  <sheetViews>
    <sheetView tabSelected="1" zoomScale="70" zoomScaleNormal="70" workbookViewId="0" topLeftCell="E1">
      <selection activeCell="G1" sqref="G1"/>
    </sheetView>
  </sheetViews>
  <sheetFormatPr defaultColWidth="8.88671875" defaultRowHeight="13.5"/>
  <cols>
    <col min="1" max="1" width="7.88671875" style="2" customWidth="1"/>
    <col min="2" max="2" width="9.3359375" style="2" customWidth="1"/>
    <col min="3" max="3" width="9.5546875" style="2" customWidth="1"/>
    <col min="4" max="9" width="8.3359375" style="2" customWidth="1"/>
    <col min="10" max="15" width="12.77734375" style="2" customWidth="1"/>
    <col min="16" max="16384" width="8.88671875" style="2" customWidth="1"/>
  </cols>
  <sheetData>
    <row r="1" ht="30" customHeight="1"/>
    <row r="2" spans="1:15" ht="30" customHeight="1">
      <c r="A2" s="219" t="s">
        <v>120</v>
      </c>
      <c r="B2" s="219"/>
      <c r="C2" s="219"/>
      <c r="D2" s="219"/>
      <c r="E2" s="219"/>
      <c r="F2" s="219"/>
      <c r="G2" s="219"/>
      <c r="H2" s="219"/>
      <c r="I2" s="219"/>
      <c r="J2" s="246"/>
      <c r="K2" s="246"/>
      <c r="L2" s="246"/>
      <c r="M2" s="246"/>
      <c r="N2" s="246"/>
      <c r="O2" s="246"/>
    </row>
    <row r="3" spans="1:15" s="1" customFormat="1" ht="30" customHeight="1" thickBot="1">
      <c r="A3" s="222"/>
      <c r="B3" s="222"/>
      <c r="C3" s="222"/>
      <c r="N3" s="229" t="s">
        <v>107</v>
      </c>
      <c r="O3" s="229"/>
    </row>
    <row r="4" spans="1:15" ht="30" customHeight="1">
      <c r="A4" s="73" t="s">
        <v>64</v>
      </c>
      <c r="B4" s="226" t="s">
        <v>108</v>
      </c>
      <c r="C4" s="228"/>
      <c r="D4" s="226" t="s">
        <v>109</v>
      </c>
      <c r="E4" s="227"/>
      <c r="F4" s="228"/>
      <c r="G4" s="227" t="s">
        <v>110</v>
      </c>
      <c r="H4" s="227"/>
      <c r="I4" s="243"/>
      <c r="J4" s="227" t="s">
        <v>111</v>
      </c>
      <c r="K4" s="227"/>
      <c r="L4" s="228"/>
      <c r="M4" s="226" t="s">
        <v>112</v>
      </c>
      <c r="N4" s="227"/>
      <c r="O4" s="227"/>
    </row>
    <row r="5" spans="1:15" ht="30" customHeight="1">
      <c r="A5" s="7" t="s">
        <v>113</v>
      </c>
      <c r="B5" s="9" t="s">
        <v>114</v>
      </c>
      <c r="C5" s="9" t="s">
        <v>115</v>
      </c>
      <c r="D5" s="9" t="s">
        <v>114</v>
      </c>
      <c r="E5" s="9" t="s">
        <v>116</v>
      </c>
      <c r="F5" s="9" t="s">
        <v>117</v>
      </c>
      <c r="G5" s="8" t="s">
        <v>114</v>
      </c>
      <c r="H5" s="6" t="s">
        <v>116</v>
      </c>
      <c r="I5" s="46" t="s">
        <v>117</v>
      </c>
      <c r="J5" s="32" t="s">
        <v>114</v>
      </c>
      <c r="K5" s="9" t="s">
        <v>116</v>
      </c>
      <c r="L5" s="9" t="s">
        <v>117</v>
      </c>
      <c r="M5" s="9" t="s">
        <v>114</v>
      </c>
      <c r="N5" s="9" t="s">
        <v>116</v>
      </c>
      <c r="O5" s="10" t="s">
        <v>115</v>
      </c>
    </row>
    <row r="6" spans="1:15" ht="47.25" customHeight="1">
      <c r="A6" s="11">
        <v>2000</v>
      </c>
      <c r="B6" s="28">
        <v>209.7</v>
      </c>
      <c r="C6" s="28">
        <v>157.6</v>
      </c>
      <c r="D6" s="28" t="s">
        <v>118</v>
      </c>
      <c r="E6" s="28" t="s">
        <v>118</v>
      </c>
      <c r="F6" s="28" t="s">
        <v>118</v>
      </c>
      <c r="G6" s="28">
        <v>38.2</v>
      </c>
      <c r="H6" s="28">
        <v>62</v>
      </c>
      <c r="I6" s="28">
        <v>23.5</v>
      </c>
      <c r="J6" s="28">
        <v>167.7</v>
      </c>
      <c r="K6" s="28">
        <v>76</v>
      </c>
      <c r="L6" s="28">
        <v>127.1</v>
      </c>
      <c r="M6" s="28">
        <v>3.8</v>
      </c>
      <c r="N6" s="28">
        <v>192</v>
      </c>
      <c r="O6" s="247">
        <v>7</v>
      </c>
    </row>
    <row r="7" spans="1:15" ht="47.25" customHeight="1">
      <c r="A7" s="11">
        <v>2001</v>
      </c>
      <c r="B7" s="28">
        <v>204.1</v>
      </c>
      <c r="C7" s="28">
        <v>148.3</v>
      </c>
      <c r="D7" s="28" t="s">
        <v>41</v>
      </c>
      <c r="E7" s="28" t="s">
        <v>41</v>
      </c>
      <c r="F7" s="28" t="s">
        <v>41</v>
      </c>
      <c r="G7" s="28">
        <v>45.2</v>
      </c>
      <c r="H7" s="28">
        <v>49.4</v>
      </c>
      <c r="I7" s="28">
        <v>23.8</v>
      </c>
      <c r="J7" s="28">
        <v>156.8</v>
      </c>
      <c r="K7" s="28">
        <v>76</v>
      </c>
      <c r="L7" s="28">
        <v>120.4</v>
      </c>
      <c r="M7" s="28">
        <v>2.1</v>
      </c>
      <c r="N7" s="28">
        <v>197.5</v>
      </c>
      <c r="O7" s="51">
        <v>4.1</v>
      </c>
    </row>
    <row r="8" spans="1:15" ht="48" customHeight="1">
      <c r="A8" s="11">
        <v>2002</v>
      </c>
      <c r="B8" s="61">
        <v>135.5</v>
      </c>
      <c r="C8" s="28">
        <v>102.2</v>
      </c>
      <c r="D8" s="28" t="s">
        <v>10</v>
      </c>
      <c r="E8" s="28" t="s">
        <v>10</v>
      </c>
      <c r="F8" s="28" t="s">
        <v>10</v>
      </c>
      <c r="G8" s="61">
        <v>32.9</v>
      </c>
      <c r="H8" s="28">
        <v>42</v>
      </c>
      <c r="I8" s="62">
        <v>17</v>
      </c>
      <c r="J8" s="28">
        <v>100.6</v>
      </c>
      <c r="K8" s="28">
        <v>66</v>
      </c>
      <c r="L8" s="28">
        <v>81.4</v>
      </c>
      <c r="M8" s="28">
        <v>2</v>
      </c>
      <c r="N8" s="28">
        <v>190</v>
      </c>
      <c r="O8" s="28">
        <v>3.8</v>
      </c>
    </row>
    <row r="9" spans="1:15" ht="48" customHeight="1">
      <c r="A9" s="11">
        <v>2003</v>
      </c>
      <c r="B9" s="156" t="s">
        <v>10</v>
      </c>
      <c r="C9" s="156" t="s">
        <v>10</v>
      </c>
      <c r="D9" s="156" t="s">
        <v>10</v>
      </c>
      <c r="E9" s="156" t="s">
        <v>10</v>
      </c>
      <c r="F9" s="28" t="s">
        <v>10</v>
      </c>
      <c r="G9" s="156" t="s">
        <v>10</v>
      </c>
      <c r="H9" s="156" t="s">
        <v>10</v>
      </c>
      <c r="I9" s="156" t="s">
        <v>10</v>
      </c>
      <c r="J9" s="156" t="s">
        <v>10</v>
      </c>
      <c r="K9" s="156" t="s">
        <v>10</v>
      </c>
      <c r="L9" s="156" t="s">
        <v>10</v>
      </c>
      <c r="M9" s="156" t="s">
        <v>10</v>
      </c>
      <c r="N9" s="156" t="s">
        <v>10</v>
      </c>
      <c r="O9" s="156" t="s">
        <v>10</v>
      </c>
    </row>
    <row r="10" spans="1:15" s="38" customFormat="1" ht="48" customHeight="1">
      <c r="A10" s="35">
        <v>2004</v>
      </c>
      <c r="B10" s="168">
        <f>SUM(D10,G10,J10,M10)</f>
        <v>105.19999999999999</v>
      </c>
      <c r="C10" s="168">
        <f>SUM(F10,I10,L10,O10)</f>
        <v>80.79999999999998</v>
      </c>
      <c r="D10" s="168" t="s">
        <v>135</v>
      </c>
      <c r="E10" s="168" t="s">
        <v>135</v>
      </c>
      <c r="F10" s="168" t="s">
        <v>135</v>
      </c>
      <c r="G10" s="168">
        <f aca="true" t="shared" si="0" ref="G10:O10">SUM(G11:G17)</f>
        <v>23.2</v>
      </c>
      <c r="H10" s="168">
        <f t="shared" si="0"/>
        <v>496.29999999999995</v>
      </c>
      <c r="I10" s="168">
        <f t="shared" si="0"/>
        <v>16.5</v>
      </c>
      <c r="J10" s="168">
        <f t="shared" si="0"/>
        <v>81.89999999999999</v>
      </c>
      <c r="K10" s="168">
        <f t="shared" si="0"/>
        <v>645.4000000000001</v>
      </c>
      <c r="L10" s="168">
        <f t="shared" si="0"/>
        <v>64.19999999999999</v>
      </c>
      <c r="M10" s="168">
        <f t="shared" si="0"/>
        <v>0.1</v>
      </c>
      <c r="N10" s="218">
        <f>SUM(N11:N17)/1</f>
        <v>100</v>
      </c>
      <c r="O10" s="168">
        <f t="shared" si="0"/>
        <v>0.1</v>
      </c>
    </row>
    <row r="11" spans="1:15" s="139" customFormat="1" ht="48" customHeight="1">
      <c r="A11" s="101" t="s">
        <v>65</v>
      </c>
      <c r="B11" s="42">
        <f aca="true" t="shared" si="1" ref="B11:B17">SUM(D11,G11,J11,M11)</f>
        <v>39.5</v>
      </c>
      <c r="C11" s="43">
        <f aca="true" t="shared" si="2" ref="C11:C17">SUM(F11,I11,L11,O11)</f>
        <v>26</v>
      </c>
      <c r="D11" s="168" t="s">
        <v>10</v>
      </c>
      <c r="E11" s="168" t="s">
        <v>10</v>
      </c>
      <c r="F11" s="168" t="s">
        <v>10</v>
      </c>
      <c r="G11" s="42">
        <v>4.5</v>
      </c>
      <c r="H11" s="43">
        <v>120</v>
      </c>
      <c r="I11" s="42">
        <v>5.4</v>
      </c>
      <c r="J11" s="43">
        <v>35</v>
      </c>
      <c r="K11" s="42">
        <v>58.9</v>
      </c>
      <c r="L11" s="42">
        <v>20.6</v>
      </c>
      <c r="M11" s="42" t="s">
        <v>10</v>
      </c>
      <c r="N11" s="42" t="s">
        <v>10</v>
      </c>
      <c r="O11" s="42" t="s">
        <v>10</v>
      </c>
    </row>
    <row r="12" spans="1:15" s="139" customFormat="1" ht="47.25" customHeight="1">
      <c r="A12" s="101" t="s">
        <v>73</v>
      </c>
      <c r="B12" s="43">
        <f t="shared" si="1"/>
        <v>6</v>
      </c>
      <c r="C12" s="42">
        <f t="shared" si="2"/>
        <v>4.800000000000001</v>
      </c>
      <c r="D12" s="168" t="s">
        <v>10</v>
      </c>
      <c r="E12" s="168" t="s">
        <v>10</v>
      </c>
      <c r="F12" s="168" t="s">
        <v>10</v>
      </c>
      <c r="G12" s="43">
        <v>3</v>
      </c>
      <c r="H12" s="43">
        <v>70</v>
      </c>
      <c r="I12" s="42">
        <v>2.1</v>
      </c>
      <c r="J12" s="43">
        <v>3</v>
      </c>
      <c r="K12" s="43">
        <v>90</v>
      </c>
      <c r="L12" s="42">
        <v>2.7</v>
      </c>
      <c r="M12" s="42" t="s">
        <v>10</v>
      </c>
      <c r="N12" s="42" t="s">
        <v>10</v>
      </c>
      <c r="O12" s="42" t="s">
        <v>10</v>
      </c>
    </row>
    <row r="13" spans="1:15" s="139" customFormat="1" ht="48" customHeight="1">
      <c r="A13" s="101" t="s">
        <v>74</v>
      </c>
      <c r="B13" s="42">
        <f t="shared" si="1"/>
        <v>26.5</v>
      </c>
      <c r="C13" s="42">
        <f t="shared" si="2"/>
        <v>18.7</v>
      </c>
      <c r="D13" s="168" t="s">
        <v>10</v>
      </c>
      <c r="E13" s="168" t="s">
        <v>10</v>
      </c>
      <c r="F13" s="168" t="s">
        <v>10</v>
      </c>
      <c r="G13" s="42">
        <v>6.2</v>
      </c>
      <c r="H13" s="43">
        <v>49</v>
      </c>
      <c r="I13" s="42">
        <v>3.1</v>
      </c>
      <c r="J13" s="42">
        <v>20.3</v>
      </c>
      <c r="K13" s="43">
        <v>77</v>
      </c>
      <c r="L13" s="42">
        <v>15.6</v>
      </c>
      <c r="M13" s="42" t="s">
        <v>10</v>
      </c>
      <c r="N13" s="42" t="s">
        <v>10</v>
      </c>
      <c r="O13" s="42" t="s">
        <v>10</v>
      </c>
    </row>
    <row r="14" spans="1:15" s="139" customFormat="1" ht="48" customHeight="1">
      <c r="A14" s="101" t="s">
        <v>68</v>
      </c>
      <c r="B14" s="42">
        <f t="shared" si="1"/>
        <v>9.7</v>
      </c>
      <c r="C14" s="42">
        <f t="shared" si="2"/>
        <v>6.3</v>
      </c>
      <c r="D14" s="168" t="s">
        <v>10</v>
      </c>
      <c r="E14" s="168" t="s">
        <v>10</v>
      </c>
      <c r="F14" s="168" t="s">
        <v>10</v>
      </c>
      <c r="G14" s="42">
        <v>3.2</v>
      </c>
      <c r="H14" s="42">
        <v>46.9</v>
      </c>
      <c r="I14" s="42">
        <v>1.5</v>
      </c>
      <c r="J14" s="42">
        <v>6.5</v>
      </c>
      <c r="K14" s="42">
        <v>73.8</v>
      </c>
      <c r="L14" s="42">
        <v>4.8</v>
      </c>
      <c r="M14" s="42" t="s">
        <v>10</v>
      </c>
      <c r="N14" s="42" t="s">
        <v>10</v>
      </c>
      <c r="O14" s="42" t="s">
        <v>10</v>
      </c>
    </row>
    <row r="15" spans="1:15" s="139" customFormat="1" ht="48" customHeight="1">
      <c r="A15" s="101" t="s">
        <v>75</v>
      </c>
      <c r="B15" s="42">
        <f t="shared" si="1"/>
        <v>6.3</v>
      </c>
      <c r="C15" s="42">
        <f t="shared" si="2"/>
        <v>6.2</v>
      </c>
      <c r="D15" s="168" t="s">
        <v>10</v>
      </c>
      <c r="E15" s="168" t="s">
        <v>10</v>
      </c>
      <c r="F15" s="168" t="s">
        <v>10</v>
      </c>
      <c r="G15" s="42">
        <v>1.5</v>
      </c>
      <c r="H15" s="43">
        <v>60</v>
      </c>
      <c r="I15" s="42">
        <v>0.9</v>
      </c>
      <c r="J15" s="42">
        <v>4.8</v>
      </c>
      <c r="K15" s="42">
        <v>110.4</v>
      </c>
      <c r="L15" s="42">
        <v>5.3</v>
      </c>
      <c r="M15" s="42" t="s">
        <v>10</v>
      </c>
      <c r="N15" s="42" t="s">
        <v>10</v>
      </c>
      <c r="O15" s="42" t="s">
        <v>10</v>
      </c>
    </row>
    <row r="16" spans="1:15" s="139" customFormat="1" ht="48" customHeight="1">
      <c r="A16" s="101" t="s">
        <v>76</v>
      </c>
      <c r="B16" s="42">
        <f t="shared" si="1"/>
        <v>9.4</v>
      </c>
      <c r="C16" s="42">
        <f t="shared" si="2"/>
        <v>12.8</v>
      </c>
      <c r="D16" s="168" t="s">
        <v>10</v>
      </c>
      <c r="E16" s="168" t="s">
        <v>10</v>
      </c>
      <c r="F16" s="168" t="s">
        <v>10</v>
      </c>
      <c r="G16" s="42">
        <v>2.1</v>
      </c>
      <c r="H16" s="42">
        <v>90.5</v>
      </c>
      <c r="I16" s="42">
        <v>1.9</v>
      </c>
      <c r="J16" s="42">
        <v>7.3</v>
      </c>
      <c r="K16" s="42">
        <v>149.3</v>
      </c>
      <c r="L16" s="42">
        <v>10.9</v>
      </c>
      <c r="M16" s="42" t="s">
        <v>10</v>
      </c>
      <c r="N16" s="42" t="s">
        <v>10</v>
      </c>
      <c r="O16" s="42" t="s">
        <v>10</v>
      </c>
    </row>
    <row r="17" spans="1:54" s="139" customFormat="1" ht="48" customHeight="1" thickBot="1">
      <c r="A17" s="94" t="s">
        <v>77</v>
      </c>
      <c r="B17" s="214">
        <f t="shared" si="1"/>
        <v>7.8</v>
      </c>
      <c r="C17" s="252">
        <f t="shared" si="2"/>
        <v>6</v>
      </c>
      <c r="D17" s="157" t="s">
        <v>10</v>
      </c>
      <c r="E17" s="157" t="s">
        <v>10</v>
      </c>
      <c r="F17" s="157" t="s">
        <v>10</v>
      </c>
      <c r="G17" s="189">
        <v>2.7</v>
      </c>
      <c r="H17" s="189">
        <v>59.9</v>
      </c>
      <c r="I17" s="189">
        <v>1.6</v>
      </c>
      <c r="J17" s="252">
        <v>5</v>
      </c>
      <c r="K17" s="252">
        <v>86</v>
      </c>
      <c r="L17" s="189">
        <v>4.3</v>
      </c>
      <c r="M17" s="189">
        <v>0.1</v>
      </c>
      <c r="N17" s="252">
        <v>100</v>
      </c>
      <c r="O17" s="189">
        <v>0.1</v>
      </c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</row>
    <row r="18" spans="1:15" ht="14.25">
      <c r="A18" s="222"/>
      <c r="B18" s="222"/>
      <c r="C18" s="222"/>
      <c r="N18" s="229" t="s">
        <v>119</v>
      </c>
      <c r="O18" s="229"/>
    </row>
  </sheetData>
  <sheetProtection selectLockedCells="1"/>
  <mergeCells count="11">
    <mergeCell ref="J2:O2"/>
    <mergeCell ref="A18:C18"/>
    <mergeCell ref="A2:I2"/>
    <mergeCell ref="N3:O3"/>
    <mergeCell ref="N18:O18"/>
    <mergeCell ref="B4:C4"/>
    <mergeCell ref="D4:F4"/>
    <mergeCell ref="G4:I4"/>
    <mergeCell ref="J4:L4"/>
    <mergeCell ref="M4:O4"/>
    <mergeCell ref="A3:C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장수군청</cp:lastModifiedBy>
  <cp:lastPrinted>2006-01-13T08:49:41Z</cp:lastPrinted>
  <dcterms:created xsi:type="dcterms:W3CDTF">2002-02-27T04:34:48Z</dcterms:created>
  <dcterms:modified xsi:type="dcterms:W3CDTF">2006-01-17T00:39:29Z</dcterms:modified>
  <cp:category/>
  <cp:version/>
  <cp:contentType/>
  <cp:contentStatus/>
</cp:coreProperties>
</file>