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45" windowHeight="8550" tabRatio="791" firstSheet="1" activeTab="5"/>
  </bookViews>
  <sheets>
    <sheet name="------" sheetId="1" state="veryHidden" r:id="rId1"/>
    <sheet name="1.농가및농가인구" sheetId="2" r:id="rId2"/>
    <sheet name="2.경지면적" sheetId="3" r:id="rId3"/>
    <sheet name="3.농업진흥지역 지정" sheetId="4" r:id="rId4"/>
    <sheet name="4.식량작물 생산량 (정곡)" sheetId="5" r:id="rId5"/>
    <sheet name="4-1.미곡(정곡)" sheetId="6" r:id="rId6"/>
    <sheet name="4-2.맥류(정곡)" sheetId="7" r:id="rId7"/>
    <sheet name="4-3.잡곡" sheetId="8" r:id="rId8"/>
    <sheet name="4-4.두류" sheetId="9" r:id="rId9"/>
    <sheet name="4-5.서류" sheetId="10" r:id="rId10"/>
    <sheet name="5.채소류생산량" sheetId="11" r:id="rId11"/>
    <sheet name="5-1.채소류생산량(속)" sheetId="12" r:id="rId12"/>
    <sheet name="5-2.채소류생산량(속)" sheetId="13" r:id="rId13"/>
    <sheet name="6.특용작물생산량" sheetId="14" r:id="rId14"/>
    <sheet name="7.과실류생산량" sheetId="15" r:id="rId15"/>
    <sheet name="8.공공비축 미곡 매입실적" sheetId="16" r:id="rId16"/>
    <sheet name="9.보리매입실적" sheetId="17" r:id="rId17"/>
    <sheet name="10. 정부관리양곡 보관창고 " sheetId="18" r:id="rId18"/>
  </sheets>
  <definedNames>
    <definedName name="aaa">#REF!</definedName>
    <definedName name="_xlnm.Print_Area" localSheetId="17">'10. 정부관리양곡 보관창고 '!$A$1:$Q$19</definedName>
    <definedName name="_xlnm.Print_Area" localSheetId="6">'4-2.맥류(정곡)'!$A$1:$S$19</definedName>
    <definedName name="_xlnm.Print_Area" localSheetId="9">'4-5.서류'!$A$1:$O$19</definedName>
    <definedName name="_xlnm.Print_Area" localSheetId="11">'5-1.채소류생산량(속)'!$A$1:$X$19</definedName>
    <definedName name="_xlnm.Print_Area" localSheetId="15">'8.공공비축 미곡 매입실적'!$A$1:$K$20</definedName>
    <definedName name="Z_27451B30_EFE2_4E6D_AC9C_86F9FBAAEBB3_.wvu.PrintArea" localSheetId="17" hidden="1">'10. 정부관리양곡 보관창고 '!$A$1:$Q$19</definedName>
    <definedName name="Z_B1441181_3E0F_11D9_BC3A_444553540000_.wvu.PrintArea" localSheetId="17" hidden="1">'10. 정부관리양곡 보관창고 '!$A$1:$Q$19</definedName>
    <definedName name="Z_B1441181_3E0F_11D9_BC3A_444553540000_.wvu.PrintArea" localSheetId="16" hidden="1">'9.보리매입실적'!$A$1:$R$19</definedName>
    <definedName name="Z_EC0492EE_9FB3_4651_9A40_47C8F3EB235C_.wvu.PrintArea" localSheetId="17" hidden="1">'10. 정부관리양곡 보관창고 '!$A$1:$Q$19</definedName>
    <definedName name="Z_F31F0221_4866_11D9_B3E6_0000B4A88D03_.wvu.PrintArea" localSheetId="17" hidden="1">'10. 정부관리양곡 보관창고 '!$A$1:$Q$19</definedName>
    <definedName name="Z_FE83B4A0_210F_11D8_A0D3_009008A182C2_.wvu.PrintArea" localSheetId="17" hidden="1">'10. 정부관리양곡 보관창고 '!$A$1:$S$19</definedName>
  </definedNames>
  <calcPr fullCalcOnLoad="1"/>
</workbook>
</file>

<file path=xl/comments15.xml><?xml version="1.0" encoding="utf-8"?>
<comments xmlns="http://schemas.openxmlformats.org/spreadsheetml/2006/main">
  <authors>
    <author>장수군청</author>
  </authors>
  <commentList>
    <comment ref="Y10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<sst xmlns="http://schemas.openxmlformats.org/spreadsheetml/2006/main" count="1983" uniqueCount="382">
  <si>
    <t>계</t>
  </si>
  <si>
    <t>１종　겸업</t>
  </si>
  <si>
    <t>２종　겸업</t>
  </si>
  <si>
    <t>Class. 1</t>
  </si>
  <si>
    <t>Class. 2</t>
  </si>
  <si>
    <t>Total</t>
  </si>
  <si>
    <t>Full - time</t>
  </si>
  <si>
    <t>part - time</t>
  </si>
  <si>
    <t>논</t>
  </si>
  <si>
    <t>밭</t>
  </si>
  <si>
    <t>Area</t>
  </si>
  <si>
    <t>Production</t>
  </si>
  <si>
    <t>Paddy Rice</t>
  </si>
  <si>
    <t>생산량</t>
  </si>
  <si>
    <t>POTATOES</t>
  </si>
  <si>
    <t>배</t>
  </si>
  <si>
    <t>면적</t>
  </si>
  <si>
    <t>일반매입</t>
  </si>
  <si>
    <t>1st Grade</t>
  </si>
  <si>
    <t>2nd Grade</t>
  </si>
  <si>
    <t>Seed</t>
  </si>
  <si>
    <t>Others</t>
  </si>
  <si>
    <t>Under</t>
  </si>
  <si>
    <t>1th Grade</t>
  </si>
  <si>
    <t>Grade</t>
  </si>
  <si>
    <t>보관능력</t>
  </si>
  <si>
    <t>No. of</t>
  </si>
  <si>
    <t>Capacity</t>
  </si>
  <si>
    <t>Premium</t>
  </si>
  <si>
    <t xml:space="preserve">Potential </t>
  </si>
  <si>
    <t>off-grade</t>
  </si>
  <si>
    <t>잠정등외</t>
  </si>
  <si>
    <t>Ordinary</t>
  </si>
  <si>
    <t>Perchase</t>
  </si>
  <si>
    <t>연   별</t>
  </si>
  <si>
    <t>단위 : ㏊</t>
  </si>
  <si>
    <t>Unit : ㏊</t>
  </si>
  <si>
    <t>단위 : ㏊,  M/T</t>
  </si>
  <si>
    <t>Unit : ㏊,  M/T</t>
  </si>
  <si>
    <t>미    곡        Rice</t>
  </si>
  <si>
    <t>서    류      Potatoes</t>
  </si>
  <si>
    <t>면    적</t>
  </si>
  <si>
    <t>생 산 량</t>
  </si>
  <si>
    <t>합      계             Total</t>
  </si>
  <si>
    <t>합  계       Total</t>
  </si>
  <si>
    <t>옥수수      Corn</t>
  </si>
  <si>
    <t>기    타      Others</t>
  </si>
  <si>
    <t>콩      Soy  beans</t>
  </si>
  <si>
    <t>녹    두       Green  beans</t>
  </si>
  <si>
    <t>기     타          Others</t>
  </si>
  <si>
    <t>면     적</t>
  </si>
  <si>
    <t>합      계            Total</t>
  </si>
  <si>
    <t>면  적</t>
  </si>
  <si>
    <t>생산량     Production</t>
  </si>
  <si>
    <t>면 적</t>
  </si>
  <si>
    <t>생  서</t>
  </si>
  <si>
    <t>정  곡</t>
  </si>
  <si>
    <t>단위 : ㏊, M/T</t>
  </si>
  <si>
    <t>Unit : ㏊,  M/T</t>
  </si>
  <si>
    <t>호   박   Pumpkin</t>
  </si>
  <si>
    <t>토 마 토  Tomato</t>
  </si>
  <si>
    <t>Unit : ㏊, M/T</t>
  </si>
  <si>
    <t xml:space="preserve"> Production</t>
  </si>
  <si>
    <t>kg/10a</t>
  </si>
  <si>
    <t>합    계</t>
  </si>
  <si>
    <t>복  숭  아</t>
  </si>
  <si>
    <t>포  도</t>
  </si>
  <si>
    <t>기      타</t>
  </si>
  <si>
    <t>단위 : kg</t>
  </si>
  <si>
    <t>Unit : kg</t>
  </si>
  <si>
    <t>실    적</t>
  </si>
  <si>
    <t>특등</t>
  </si>
  <si>
    <t>1  등</t>
  </si>
  <si>
    <t>2  등</t>
  </si>
  <si>
    <t>3  등</t>
  </si>
  <si>
    <t>종    자</t>
  </si>
  <si>
    <t xml:space="preserve">기     타 </t>
  </si>
  <si>
    <t>단위 : ㎏</t>
  </si>
  <si>
    <t>Unit : ㎏</t>
  </si>
  <si>
    <t>합     계             Total</t>
  </si>
  <si>
    <t>등        외</t>
  </si>
  <si>
    <t>등  외</t>
  </si>
  <si>
    <t>단위 : 개소, ㎡,   M/T</t>
  </si>
  <si>
    <t>Unit : number, ㎡,  M/T</t>
  </si>
  <si>
    <t>합    계      Total</t>
  </si>
  <si>
    <t>통운창고  Korea Express-run Warehouse</t>
  </si>
  <si>
    <t>민간창고     Private Warehouse</t>
  </si>
  <si>
    <t>동 수</t>
  </si>
  <si>
    <t>동  수</t>
  </si>
  <si>
    <t>동    수</t>
  </si>
  <si>
    <t>Area</t>
  </si>
  <si>
    <t>of Custody</t>
  </si>
  <si>
    <t>Building</t>
  </si>
  <si>
    <t>Where houses</t>
  </si>
  <si>
    <t>자료 : 농업소득과</t>
  </si>
  <si>
    <t>Eup Myeon</t>
  </si>
  <si>
    <t>Pear</t>
  </si>
  <si>
    <t>Persimmon</t>
  </si>
  <si>
    <t>Orange</t>
  </si>
  <si>
    <t>-</t>
  </si>
  <si>
    <t>1261.4.</t>
  </si>
  <si>
    <t>-</t>
  </si>
  <si>
    <t>연   별</t>
  </si>
  <si>
    <t>감  귤</t>
  </si>
  <si>
    <t>감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</si>
  <si>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</si>
  <si>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</si>
  <si>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</si>
  <si>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</si>
  <si>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</si>
  <si>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</si>
  <si>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</si>
  <si>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</si>
  <si>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</si>
  <si>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연   별</t>
  </si>
  <si>
    <t>읍면별</t>
  </si>
  <si>
    <t>Year &amp;</t>
  </si>
  <si>
    <t>단위 : ㏊,  M/T</t>
  </si>
  <si>
    <t>오   이     Cucumber</t>
  </si>
  <si>
    <t xml:space="preserve">마 늘  Garlic </t>
  </si>
  <si>
    <t xml:space="preserve">단위 : ㏊ </t>
  </si>
  <si>
    <t>Unit : ㏊</t>
  </si>
  <si>
    <t>경지</t>
  </si>
  <si>
    <t>가구당 경지면적(ha)     Area of cultivated land per household</t>
  </si>
  <si>
    <t>밭</t>
  </si>
  <si>
    <t>계</t>
  </si>
  <si>
    <t>Year</t>
  </si>
  <si>
    <t>구성비</t>
  </si>
  <si>
    <t>Farmland</t>
  </si>
  <si>
    <t>Composition</t>
  </si>
  <si>
    <t>Rice Paddy</t>
  </si>
  <si>
    <t>Dry Paddy</t>
  </si>
  <si>
    <t>Paddy field</t>
  </si>
  <si>
    <t>Field</t>
  </si>
  <si>
    <t>자료 : 농업소득과</t>
  </si>
  <si>
    <t>AREA OF  CULTIVATED  LAND</t>
  </si>
  <si>
    <t xml:space="preserve">농 업 진 흥 </t>
  </si>
  <si>
    <t>구  역</t>
  </si>
  <si>
    <t>농업보호구역</t>
  </si>
  <si>
    <t>Agricultural</t>
  </si>
  <si>
    <t>Promotion land</t>
  </si>
  <si>
    <t>Agricultural conservation area</t>
  </si>
  <si>
    <t>Year</t>
  </si>
  <si>
    <t>필 지 수</t>
  </si>
  <si>
    <t xml:space="preserve"> 면     적</t>
  </si>
  <si>
    <t>필  지  수</t>
  </si>
  <si>
    <t>면   적</t>
  </si>
  <si>
    <t>No. of fields</t>
  </si>
  <si>
    <t>Area</t>
  </si>
  <si>
    <t>No. of field s</t>
  </si>
  <si>
    <t>자료 : 농업소득과</t>
  </si>
  <si>
    <t>연   별</t>
  </si>
  <si>
    <t xml:space="preserve">         합      계         Total</t>
  </si>
  <si>
    <t>맥    류      Wheat &amp; Barley</t>
  </si>
  <si>
    <t>잡곡    Miscellaneous grains</t>
  </si>
  <si>
    <t>두    류      Beans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</si>
  <si>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</si>
  <si>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</si>
  <si>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</si>
  <si>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</si>
  <si>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</si>
  <si>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</si>
  <si>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</si>
  <si>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</si>
  <si>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</si>
  <si>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Unit : ㏊,  M/T</t>
  </si>
  <si>
    <t>연   별</t>
  </si>
  <si>
    <t>읍면별</t>
  </si>
  <si>
    <t>생산량</t>
  </si>
  <si>
    <t>Year &amp;</t>
  </si>
  <si>
    <t>kg/10a</t>
  </si>
  <si>
    <t xml:space="preserve"> Production</t>
  </si>
  <si>
    <t>합                계</t>
  </si>
  <si>
    <t>Total</t>
  </si>
  <si>
    <t xml:space="preserve">      팥    </t>
  </si>
  <si>
    <t xml:space="preserve"> Red  beans</t>
  </si>
  <si>
    <t>MISCELLANEOUS  GRAINS</t>
  </si>
  <si>
    <t>단위 : ㏊,  M/T</t>
  </si>
  <si>
    <t>조       Millet</t>
  </si>
  <si>
    <t>수    수         Sorghum</t>
  </si>
  <si>
    <t>메   밀       Buck  wheat</t>
  </si>
  <si>
    <t>쌀보리   Naked Barley</t>
  </si>
  <si>
    <t>밀       Wheat</t>
  </si>
  <si>
    <t>호    밀       Rye</t>
  </si>
  <si>
    <t>맥주보리      Beer  barley</t>
  </si>
  <si>
    <t>감        자            White  potatoe</t>
  </si>
  <si>
    <t xml:space="preserve">       생    산    량    </t>
  </si>
  <si>
    <t>kg / 10a</t>
  </si>
  <si>
    <t xml:space="preserve"> Fresh</t>
  </si>
  <si>
    <t>Converted</t>
  </si>
  <si>
    <t>생서 Fresh</t>
  </si>
  <si>
    <t>정곡 Converted</t>
  </si>
  <si>
    <t>자료 : 농업소득과</t>
  </si>
  <si>
    <t>Production</t>
  </si>
  <si>
    <t>생  산  량       Production</t>
  </si>
  <si>
    <t>Sweet potatoe</t>
  </si>
  <si>
    <t>고     구     마</t>
  </si>
  <si>
    <t>과          채          류</t>
  </si>
  <si>
    <t>Fruit  Vegetables</t>
  </si>
  <si>
    <t>면  적</t>
  </si>
  <si>
    <t xml:space="preserve">   수  박    Watermelon</t>
  </si>
  <si>
    <t>참   외  Sweet  Melon</t>
  </si>
  <si>
    <t>면 적</t>
  </si>
  <si>
    <t xml:space="preserve">Strawberry </t>
  </si>
  <si>
    <t>딸  기</t>
  </si>
  <si>
    <t>Eup Myeon</t>
  </si>
  <si>
    <t>Sesame</t>
  </si>
  <si>
    <t>Peanut</t>
  </si>
  <si>
    <t xml:space="preserve"> 채 소 류 생 산 량(속2)</t>
  </si>
  <si>
    <t>조  미  채  소</t>
  </si>
  <si>
    <t>Flavour Vegetables</t>
  </si>
  <si>
    <t>고  추   Red    Pepper</t>
  </si>
  <si>
    <t>양  파   Onion</t>
  </si>
  <si>
    <t>파  Welsh onion</t>
  </si>
  <si>
    <t>생  강  Ginger</t>
  </si>
  <si>
    <t xml:space="preserve"> 채 소 류 생 산 량(속1)</t>
  </si>
  <si>
    <t xml:space="preserve"> 엽   체    류 </t>
  </si>
  <si>
    <t>Leafy and Stem Vegetables</t>
  </si>
  <si>
    <t>근 채 류   Root Vegetables</t>
  </si>
  <si>
    <t>시 금 치 Spinach</t>
  </si>
  <si>
    <t>수  량</t>
  </si>
  <si>
    <t>무   Radish</t>
  </si>
  <si>
    <t>당  근 Carrot</t>
  </si>
  <si>
    <t>Quantity</t>
  </si>
  <si>
    <t>Apple</t>
  </si>
  <si>
    <t>사    과</t>
  </si>
  <si>
    <t>Peach</t>
  </si>
  <si>
    <t>Grape</t>
  </si>
  <si>
    <t>Others</t>
  </si>
  <si>
    <t>Quantity</t>
  </si>
  <si>
    <t>Purchased</t>
  </si>
  <si>
    <t>By Class</t>
  </si>
  <si>
    <t>등      급      별</t>
  </si>
  <si>
    <t>종      류      별                   By Kind</t>
  </si>
  <si>
    <t>겉   보   리     Unhulled  Barley</t>
  </si>
  <si>
    <t>쌀  보  리   Hulled Barley</t>
  </si>
  <si>
    <t xml:space="preserve">맥주보리  Beer barley  </t>
  </si>
  <si>
    <t>Under</t>
  </si>
  <si>
    <t xml:space="preserve">1th </t>
  </si>
  <si>
    <t xml:space="preserve">2nd </t>
  </si>
  <si>
    <t xml:space="preserve"> Grade</t>
  </si>
  <si>
    <t>Grade</t>
  </si>
  <si>
    <t xml:space="preserve">No.of </t>
  </si>
  <si>
    <t>Where houses</t>
  </si>
  <si>
    <t>정부창고 Government-run Warehouse</t>
  </si>
  <si>
    <t>NCAF-run WareHouse</t>
  </si>
  <si>
    <t>농협창고</t>
  </si>
  <si>
    <t>참   깨</t>
  </si>
  <si>
    <t>들   깨</t>
  </si>
  <si>
    <t>Wild Seed</t>
  </si>
  <si>
    <t>땅   콩</t>
  </si>
  <si>
    <t>PRODUCTION OF OIL SEEDS CASH CROPS</t>
  </si>
  <si>
    <t>면   적</t>
  </si>
  <si>
    <t>합   계</t>
  </si>
  <si>
    <t>Total</t>
  </si>
  <si>
    <t>-</t>
  </si>
  <si>
    <t>WAREHOSE OF GOVERNMENT - CONTROLLED GRAINS</t>
  </si>
  <si>
    <t>1. 농가 및 농가인구</t>
  </si>
  <si>
    <t>LAND DESIGNATED FOR AGRICULTURE PROMOTION</t>
  </si>
  <si>
    <t>2.  경  지  면  적</t>
  </si>
  <si>
    <t>3. 농업진흥지역 지정</t>
  </si>
  <si>
    <t>4. 식량작물 생산량(정곡)</t>
  </si>
  <si>
    <t>PRODUCTION OF FOOD GRAIN (POLISHED)</t>
  </si>
  <si>
    <t>R I C E (POLISHED)</t>
  </si>
  <si>
    <t>WHEAT AND BARLEY (POLISHED)</t>
  </si>
  <si>
    <t>B E A N S</t>
  </si>
  <si>
    <t>PRODUCTION OF VEGETABLES(Cont'd 1)</t>
  </si>
  <si>
    <t xml:space="preserve"> VEGETABLE  PRODUCTION (Cont'd 2)</t>
  </si>
  <si>
    <t>VEGETABLE PRODUCTION</t>
  </si>
  <si>
    <t>FRUIT  PRODUCTION</t>
  </si>
  <si>
    <t>계</t>
  </si>
  <si>
    <t>남 자</t>
  </si>
  <si>
    <t xml:space="preserve"> Male</t>
  </si>
  <si>
    <t>단위 : 가구, 명</t>
  </si>
  <si>
    <t xml:space="preserve">                    농          가          Farm  households</t>
  </si>
  <si>
    <t>전    　업</t>
  </si>
  <si>
    <t>GOVERNMENT - PURCHASED BARLEY 
BY CLASS</t>
  </si>
  <si>
    <t>GOVERNMENT - PURCHASED RICE BY 
CLASS AND KIND</t>
  </si>
  <si>
    <t>논     벼</t>
  </si>
  <si>
    <t>밭     벼           Upland   rice</t>
  </si>
  <si>
    <t>배 추   Chinese Cabbage</t>
  </si>
  <si>
    <t>상  추   Lettuce</t>
  </si>
  <si>
    <t xml:space="preserve">             양 배 추   Cabbage</t>
  </si>
  <si>
    <t>(회 수)</t>
  </si>
  <si>
    <t>Grade</t>
  </si>
  <si>
    <t xml:space="preserve">    합    계      Total</t>
  </si>
  <si>
    <t xml:space="preserve"> Female</t>
  </si>
  <si>
    <t>여자</t>
  </si>
  <si>
    <t xml:space="preserve"> 농  가  인  구      Farm population</t>
  </si>
  <si>
    <t>합  계</t>
  </si>
  <si>
    <t>Total</t>
  </si>
  <si>
    <t>단위 : ㏊, M/T</t>
  </si>
  <si>
    <t>겉보리   Unhulled barley</t>
  </si>
  <si>
    <t>3rd Grade</t>
  </si>
  <si>
    <t>-</t>
  </si>
  <si>
    <t>농가인구   Number of farm popuiation</t>
  </si>
  <si>
    <t>전업  Full  tim</t>
  </si>
  <si>
    <t>계</t>
  </si>
  <si>
    <t>남자</t>
  </si>
  <si>
    <t>Male</t>
  </si>
  <si>
    <t>1종겸업 Class. 1part - time</t>
  </si>
  <si>
    <t>2종겸업 Class. 2part - time</t>
  </si>
  <si>
    <t>-</t>
  </si>
  <si>
    <t>Unit : Household , Person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</si>
  <si>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</si>
  <si>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</si>
  <si>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</si>
  <si>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</si>
  <si>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</si>
  <si>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</si>
  <si>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</si>
  <si>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</si>
  <si>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농업소득과</t>
  </si>
  <si>
    <t>장수읍
Jangsu-eup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</si>
  <si>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</si>
  <si>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</si>
  <si>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</si>
  <si>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</si>
  <si>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</si>
  <si>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</si>
  <si>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</si>
  <si>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</si>
  <si>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농업소득과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</si>
  <si>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</si>
  <si>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</si>
  <si>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</si>
  <si>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</si>
  <si>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</si>
  <si>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</si>
  <si>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장수읍
Jangsu-eup</t>
  </si>
  <si>
    <t>-</t>
  </si>
  <si>
    <t>산서면
Sanseo-myeon</t>
  </si>
  <si>
    <t>장계면
Janggye-myeon</t>
  </si>
  <si>
    <t>-</t>
  </si>
  <si>
    <t>천천면
Cheoncheon-myeon</t>
  </si>
  <si>
    <t>계남면
Gyenam-myeon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</si>
  <si>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</si>
  <si>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</si>
  <si>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</si>
  <si>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</si>
  <si>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</si>
  <si>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</si>
  <si>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</si>
  <si>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</si>
  <si>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</si>
  <si>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</si>
  <si>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</si>
  <si>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</si>
  <si>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</si>
  <si>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</si>
  <si>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</si>
  <si>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</si>
  <si>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장계면
Janggye-myeon</t>
  </si>
  <si>
    <t>천천면
Cheoncheon-myeon</t>
  </si>
  <si>
    <t>계남면
Gyenam-myeon</t>
  </si>
  <si>
    <t>계북면
Gyebuk-myeon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</si>
  <si>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</si>
  <si>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</si>
  <si>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</si>
  <si>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</si>
  <si>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</si>
  <si>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</si>
  <si>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</si>
  <si>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</si>
  <si>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</si>
  <si>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</si>
  <si>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</si>
  <si>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</si>
  <si>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</si>
  <si>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</si>
  <si>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4-1. 미        곡(정  곡)</t>
  </si>
  <si>
    <t>4-2. 맥        류(정곡)</t>
  </si>
  <si>
    <t>4-4.  두        류</t>
  </si>
  <si>
    <t>4-3.  잡        곡</t>
  </si>
  <si>
    <t>4-5.  서       류</t>
  </si>
  <si>
    <t>5. 채 소 류 생 산 량</t>
  </si>
  <si>
    <t>6. 특 용 작 물 생 산 량</t>
  </si>
  <si>
    <t>7. 과 실 류 생 산 량</t>
  </si>
  <si>
    <t>8. 공공비축 미곡 매입실적</t>
  </si>
  <si>
    <t>10. 정부관리양곡 보관창고</t>
  </si>
  <si>
    <t>9. 보 리 매 입 실 적</t>
  </si>
  <si>
    <t>-</t>
  </si>
</sst>
</file>

<file path=xl/styles.xml><?xml version="1.0" encoding="utf-8"?>
<styleSheet xmlns="http://schemas.openxmlformats.org/spreadsheetml/2006/main">
  <numFmts count="6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 * #,##0.0_ ;_ * \-#,##0.0_ ;_ * &quot;-&quot;_ ;_ @_ 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 * #,##0.00_ ;_ * \-#,##0.00_ ;_ * &quot;-&quot;_ ;_ @_ "/>
    <numFmt numFmtId="189" formatCode="_-* #,##0.0_-;\-* #,##0.0_-;_-* &quot;-&quot;?_-;_-@_-"/>
    <numFmt numFmtId="190" formatCode="_-* #,##0.0_-;\-* #,##0.0_-;_-* &quot;-&quot;_-;_-@_-"/>
    <numFmt numFmtId="191" formatCode="&quot;\&quot;#,##0;&quot;\&quot;\-#,##0"/>
    <numFmt numFmtId="192" formatCode="&quot;\&quot;#,##0;[Red]&quot;\&quot;\-#,##0"/>
    <numFmt numFmtId="193" formatCode="&quot;\&quot;#,##0.00;&quot;\&quot;\-#,##0.00"/>
    <numFmt numFmtId="194" formatCode="&quot;\&quot;#,##0.00;[Red]&quot;\&quot;\-#,##0.00"/>
    <numFmt numFmtId="195" formatCode="_ &quot;\&quot;* #,##0_ ;_ &quot;\&quot;* \-#,##0_ ;_ &quot;\&quot;* &quot;-&quot;_ ;_ @_ "/>
    <numFmt numFmtId="196" formatCode="_ &quot;\&quot;* #,##0.00_ ;_ &quot;\&quot;* \-#,##0.00_ ;_ &quot;\&quot;* &quot;-&quot;??_ ;_ @_ "/>
    <numFmt numFmtId="197" formatCode="_ * #,##0.000_ ;_ * \-#,##0.000_ ;_ * &quot;-&quot;_ ;_ @_ "/>
    <numFmt numFmtId="198" formatCode="_(\ * #,##0\)_ ;_(\ * \-#,##0\)_ ;_ * &quot;-&quot;_ ;_ @_ "/>
    <numFmt numFmtId="199" formatCode="_(* #,##0\)_ ;_(* \-#,##0\)_ ;_ * &quot;-&quot;_ ;_ @_ "/>
    <numFmt numFmtId="200" formatCode="\(_*\ #,##0\)_ ;\(_*\ \-#,##0\)_ ;_ * &quot;-&quot;_ ;_ @_ "/>
    <numFmt numFmtId="201" formatCode="\(_ #,##0\)_ ;\(_*\ \-#,##0\)_ ;_ * &quot;-&quot;_ ;_ @_ "/>
    <numFmt numFmtId="202" formatCode="_ * #,##0.0000_ ;_ * \-#,##0.0000_ ;_ * &quot;-&quot;_ ;_ @_ "/>
    <numFmt numFmtId="203" formatCode="_ * #,##0.00000_ ;_ * \-#,##0.00000_ ;_ * &quot;-&quot;_ ;_ @_ "/>
    <numFmt numFmtId="204" formatCode="_ * #,##0.000000_ ;_ * \-#,##0.000000_ ;_ * &quot;-&quot;_ ;_ @_ "/>
    <numFmt numFmtId="205" formatCode="_-* #,##0.000_-;\-* #,##0.000_-;_-* &quot;-&quot;??_-;_-@_-"/>
    <numFmt numFmtId="206" formatCode="_-* #,##0.0_-;\-* #,##0.0_-;_-* &quot;-&quot;??_-;_-@_-"/>
    <numFmt numFmtId="207" formatCode="#,##0_ "/>
    <numFmt numFmtId="208" formatCode="0_);[Red]\(0\)"/>
    <numFmt numFmtId="209" formatCode="0_ "/>
    <numFmt numFmtId="210" formatCode="#,##0.0_ "/>
    <numFmt numFmtId="211" formatCode="0.00000000"/>
    <numFmt numFmtId="212" formatCode="_-* #,##0.00_-;\-* #,##0.00_-;_-* &quot;-&quot;_-;_-@_-"/>
    <numFmt numFmtId="213" formatCode="0.0000000000"/>
    <numFmt numFmtId="214" formatCode="0.00000000000"/>
    <numFmt numFmtId="215" formatCode="0.000000000"/>
    <numFmt numFmtId="216" formatCode="#,##0.00_ "/>
    <numFmt numFmtId="217" formatCode="#,##0.000_ "/>
    <numFmt numFmtId="218" formatCode="#\ ###\ ##0"/>
    <numFmt numFmtId="219" formatCode="#,##0_);[Red]\(#,##0\)"/>
    <numFmt numFmtId="220" formatCode="0.00_);[Red]\(0.00\)"/>
    <numFmt numFmtId="221" formatCode="#,##0.00_);[Red]\(#,##0.00\)"/>
    <numFmt numFmtId="222" formatCode="0.0_);[Red]\(0.0\)"/>
    <numFmt numFmtId="223" formatCode="#,##0.0_);[Red]\(#,##0.0\)"/>
    <numFmt numFmtId="224" formatCode="0.0_ "/>
    <numFmt numFmtId="225" formatCode="_-* #,##0\ _D_M_-;\-* #,##0\ _D_M_-;_-* &quot;-&quot;\ _D_M_-;_-@_-"/>
    <numFmt numFmtId="226" formatCode="_-* #,##0.00\ _D_M_-;\-* #,##0.00\ _D_M_-;_-* &quot;-&quot;??\ _D_M_-;_-@_-"/>
    <numFmt numFmtId="227" formatCode="&quot;\&quot;&quot;\&quot;&quot;\&quot;&quot;\&quot;\$#,##0.00;&quot;\&quot;&quot;\&quot;&quot;\&quot;&quot;\&quot;\(&quot;\&quot;&quot;\&quot;&quot;\&quot;&quot;\&quot;\$#,##0.00&quot;\&quot;&quot;\&quot;&quot;\&quot;&quot;\&quot;\)"/>
    <numFmt numFmtId="228" formatCode="&quot;\&quot;&quot;\&quot;&quot;\&quot;&quot;\&quot;\$#,##0;&quot;\&quot;&quot;\&quot;&quot;\&quot;&quot;\&quot;\(&quot;\&quot;&quot;\&quot;&quot;\&quot;&quot;\&quot;\$#,##0&quot;\&quot;&quot;\&quot;&quot;\&quot;&quot;\&quot;\)"/>
    <numFmt numFmtId="229" formatCode="#,##0.000_);&quot;\&quot;&quot;\&quot;&quot;\&quot;&quot;\&quot;\(#,##0.000&quot;\&quot;&quot;\&quot;&quot;\&quot;&quot;\&quot;\)"/>
    <numFmt numFmtId="230" formatCode="&quot;$&quot;#,##0.0_);&quot;\&quot;&quot;\&quot;&quot;\&quot;&quot;\&quot;\(&quot;$&quot;#,##0.0&quot;\&quot;&quot;\&quot;&quot;\&quot;&quot;\&quot;\)"/>
    <numFmt numFmtId="231" formatCode="#,##0;&quot;\&quot;&quot;\&quot;&quot;\&quot;&quot;\&quot;\(#,##0&quot;\&quot;&quot;\&quot;&quot;\&quot;&quot;\&quot;\)"/>
    <numFmt numFmtId="232" formatCode="#.0"/>
  </numFmts>
  <fonts count="32">
    <font>
      <sz val="11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체"/>
      <family val="3"/>
    </font>
    <font>
      <sz val="10"/>
      <name val="돋움체"/>
      <family val="3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11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176" fontId="1" fillId="0" borderId="0" applyProtection="0">
      <alignment/>
    </xf>
    <xf numFmtId="43" fontId="0" fillId="0" borderId="0" applyFont="0" applyFill="0" applyBorder="0" applyAlignment="0" applyProtection="0"/>
    <xf numFmtId="4" fontId="8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0" borderId="0">
      <alignment/>
      <protection/>
    </xf>
    <xf numFmtId="38" fontId="27" fillId="0" borderId="0" applyFill="0" applyBorder="0" applyAlignment="0" applyProtection="0"/>
    <xf numFmtId="231" fontId="3" fillId="0" borderId="0">
      <alignment/>
      <protection/>
    </xf>
    <xf numFmtId="177" fontId="2" fillId="0" borderId="0" applyFont="0" applyFill="0" applyBorder="0" applyAlignment="0" applyProtection="0"/>
    <xf numFmtId="230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227" fontId="3" fillId="0" borderId="0">
      <alignment/>
      <protection/>
    </xf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8" fontId="3" fillId="0" borderId="0">
      <alignment/>
      <protection/>
    </xf>
    <xf numFmtId="38" fontId="29" fillId="2" borderId="0" applyNumberFormat="0" applyBorder="0" applyAlignment="0" applyProtection="0"/>
    <xf numFmtId="10" fontId="29" fillId="3" borderId="1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9" fontId="0" fillId="0" borderId="0">
      <alignment/>
      <protection/>
    </xf>
    <xf numFmtId="0" fontId="30" fillId="0" borderId="0">
      <alignment/>
      <protection/>
    </xf>
  </cellStyleXfs>
  <cellXfs count="427">
    <xf numFmtId="0" fontId="0" fillId="0" borderId="0" xfId="0" applyAlignment="1">
      <alignment/>
    </xf>
    <xf numFmtId="0" fontId="16" fillId="0" borderId="0" xfId="0" applyNumberFormat="1" applyFont="1" applyAlignment="1">
      <alignment/>
    </xf>
    <xf numFmtId="0" fontId="14" fillId="0" borderId="0" xfId="25" applyFont="1" applyBorder="1">
      <alignment/>
      <protection/>
    </xf>
    <xf numFmtId="0" fontId="17" fillId="0" borderId="2" xfId="0" applyFont="1" applyBorder="1" applyAlignment="1">
      <alignment/>
    </xf>
    <xf numFmtId="0" fontId="18" fillId="0" borderId="2" xfId="25" applyFont="1" applyBorder="1">
      <alignment/>
      <protection/>
    </xf>
    <xf numFmtId="0" fontId="17" fillId="0" borderId="0" xfId="0" applyNumberFormat="1" applyFont="1" applyAlignment="1">
      <alignment/>
    </xf>
    <xf numFmtId="0" fontId="18" fillId="0" borderId="0" xfId="25" applyFont="1" applyBorder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7" fillId="0" borderId="0" xfId="25" applyNumberFormat="1" applyFont="1" applyBorder="1" applyAlignment="1">
      <alignment horizontal="right" vertical="center"/>
      <protection/>
    </xf>
    <xf numFmtId="3" fontId="17" fillId="0" borderId="0" xfId="25" applyNumberFormat="1" applyFont="1" applyAlignment="1">
      <alignment horizontal="right" vertical="center"/>
      <protection/>
    </xf>
    <xf numFmtId="3" fontId="17" fillId="0" borderId="0" xfId="0" applyNumberFormat="1" applyFont="1" applyBorder="1" applyAlignment="1">
      <alignment/>
    </xf>
    <xf numFmtId="3" fontId="17" fillId="0" borderId="0" xfId="25" applyNumberFormat="1" applyFont="1" applyBorder="1">
      <alignment/>
      <protection/>
    </xf>
    <xf numFmtId="0" fontId="17" fillId="0" borderId="0" xfId="25" applyFont="1" applyBorder="1">
      <alignment/>
      <protection/>
    </xf>
    <xf numFmtId="0" fontId="17" fillId="0" borderId="0" xfId="25" applyFont="1">
      <alignment/>
      <protection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0" borderId="0" xfId="25" applyNumberFormat="1" applyFont="1" applyBorder="1">
      <alignment/>
      <protection/>
    </xf>
    <xf numFmtId="0" fontId="19" fillId="0" borderId="0" xfId="25" applyFont="1" applyBorder="1">
      <alignment/>
      <protection/>
    </xf>
    <xf numFmtId="0" fontId="19" fillId="0" borderId="0" xfId="25" applyFont="1">
      <alignment/>
      <protection/>
    </xf>
    <xf numFmtId="0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 shrinkToFit="1"/>
    </xf>
    <xf numFmtId="0" fontId="19" fillId="0" borderId="5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24" fontId="17" fillId="0" borderId="0" xfId="0" applyNumberFormat="1" applyFont="1" applyBorder="1" applyAlignment="1">
      <alignment horizontal="center"/>
    </xf>
    <xf numFmtId="207" fontId="17" fillId="0" borderId="0" xfId="0" applyNumberFormat="1" applyFont="1" applyBorder="1" applyAlignment="1">
      <alignment horizontal="center"/>
    </xf>
    <xf numFmtId="210" fontId="17" fillId="0" borderId="0" xfId="25" applyNumberFormat="1" applyFont="1" applyBorder="1" applyAlignment="1">
      <alignment horizontal="right" vertical="center"/>
      <protection/>
    </xf>
    <xf numFmtId="21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7" fontId="19" fillId="0" borderId="0" xfId="0" applyNumberFormat="1" applyFont="1" applyBorder="1" applyAlignment="1">
      <alignment horizontal="center" vertical="center"/>
    </xf>
    <xf numFmtId="224" fontId="19" fillId="0" borderId="0" xfId="0" applyNumberFormat="1" applyFont="1" applyBorder="1" applyAlignment="1">
      <alignment horizontal="center" vertical="center"/>
    </xf>
    <xf numFmtId="219" fontId="20" fillId="0" borderId="0" xfId="0" applyNumberFormat="1" applyFont="1" applyBorder="1" applyAlignment="1">
      <alignment horizontal="center" vertical="center"/>
    </xf>
    <xf numFmtId="222" fontId="20" fillId="0" borderId="0" xfId="0" applyNumberFormat="1" applyFont="1" applyBorder="1" applyAlignment="1">
      <alignment horizontal="center" vertical="center"/>
    </xf>
    <xf numFmtId="220" fontId="19" fillId="0" borderId="0" xfId="0" applyNumberFormat="1" applyFont="1" applyBorder="1" applyAlignment="1">
      <alignment horizontal="center" vertical="center"/>
    </xf>
    <xf numFmtId="223" fontId="19" fillId="0" borderId="0" xfId="0" applyNumberFormat="1" applyFont="1" applyBorder="1" applyAlignment="1">
      <alignment horizontal="center" vertical="center"/>
    </xf>
    <xf numFmtId="219" fontId="19" fillId="0" borderId="0" xfId="0" applyNumberFormat="1" applyFont="1" applyBorder="1" applyAlignment="1">
      <alignment horizontal="center" vertical="center"/>
    </xf>
    <xf numFmtId="222" fontId="19" fillId="0" borderId="0" xfId="0" applyNumberFormat="1" applyFont="1" applyBorder="1" applyAlignment="1">
      <alignment horizontal="center" vertical="center"/>
    </xf>
    <xf numFmtId="219" fontId="19" fillId="0" borderId="0" xfId="0" applyNumberFormat="1" applyFont="1" applyBorder="1" applyAlignment="1" quotePrefix="1">
      <alignment horizontal="center" vertical="center"/>
    </xf>
    <xf numFmtId="219" fontId="19" fillId="0" borderId="0" xfId="0" applyNumberFormat="1" applyFont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222" fontId="19" fillId="0" borderId="0" xfId="0" applyNumberFormat="1" applyFont="1" applyBorder="1" applyAlignment="1" quotePrefix="1">
      <alignment horizontal="center" vertical="center"/>
    </xf>
    <xf numFmtId="222" fontId="19" fillId="0" borderId="0" xfId="25" applyNumberFormat="1" applyFont="1" applyBorder="1" applyAlignment="1">
      <alignment horizontal="center" vertical="center"/>
      <protection/>
    </xf>
    <xf numFmtId="222" fontId="19" fillId="0" borderId="2" xfId="25" applyNumberFormat="1" applyFont="1" applyBorder="1" applyAlignment="1">
      <alignment horizontal="center" vertical="center"/>
      <protection/>
    </xf>
    <xf numFmtId="219" fontId="19" fillId="0" borderId="2" xfId="0" applyNumberFormat="1" applyFont="1" applyBorder="1" applyAlignment="1" quotePrefix="1">
      <alignment horizontal="center" vertical="center"/>
    </xf>
    <xf numFmtId="176" fontId="19" fillId="0" borderId="2" xfId="0" applyNumberFormat="1" applyFont="1" applyBorder="1" applyAlignment="1">
      <alignment horizontal="center" vertical="center"/>
    </xf>
    <xf numFmtId="219" fontId="21" fillId="0" borderId="0" xfId="26" applyNumberFormat="1" applyFont="1" applyFill="1" applyBorder="1" applyAlignment="1" applyProtection="1">
      <alignment horizontal="center" vertical="center"/>
      <protection locked="0"/>
    </xf>
    <xf numFmtId="224" fontId="21" fillId="0" borderId="0" xfId="26" applyNumberFormat="1" applyFont="1" applyFill="1" applyBorder="1" applyAlignment="1" applyProtection="1">
      <alignment horizontal="center" vertical="center"/>
      <protection locked="0"/>
    </xf>
    <xf numFmtId="207" fontId="21" fillId="0" borderId="0" xfId="26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Fill="1" applyBorder="1" applyAlignment="1" applyProtection="1">
      <alignment horizontal="center" vertical="center"/>
      <protection locked="0"/>
    </xf>
    <xf numFmtId="219" fontId="21" fillId="0" borderId="2" xfId="26" applyNumberFormat="1" applyFont="1" applyFill="1" applyBorder="1" applyAlignment="1" applyProtection="1">
      <alignment horizontal="center" vertical="center"/>
      <protection locked="0"/>
    </xf>
    <xf numFmtId="0" fontId="21" fillId="0" borderId="2" xfId="26" applyFont="1" applyFill="1" applyBorder="1" applyAlignment="1" applyProtection="1">
      <alignment horizontal="center" vertical="center"/>
      <protection locked="0"/>
    </xf>
    <xf numFmtId="223" fontId="20" fillId="0" borderId="0" xfId="26" applyNumberFormat="1" applyFont="1" applyAlignment="1" applyProtection="1">
      <alignment horizontal="center" vertical="center" shrinkToFit="1"/>
      <protection/>
    </xf>
    <xf numFmtId="219" fontId="20" fillId="0" borderId="0" xfId="26" applyNumberFormat="1" applyFont="1" applyAlignment="1" applyProtection="1">
      <alignment horizontal="center" vertical="center" shrinkToFit="1"/>
      <protection/>
    </xf>
    <xf numFmtId="0" fontId="21" fillId="0" borderId="0" xfId="0" applyFont="1" applyFill="1" applyBorder="1" applyAlignment="1" applyProtection="1">
      <alignment horizontal="center" vertical="center"/>
      <protection locked="0"/>
    </xf>
    <xf numFmtId="207" fontId="21" fillId="0" borderId="2" xfId="26" applyNumberFormat="1" applyFont="1" applyFill="1" applyBorder="1" applyAlignment="1" applyProtection="1">
      <alignment horizontal="center" vertical="center"/>
      <protection locked="0"/>
    </xf>
    <xf numFmtId="223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0" fontId="19" fillId="0" borderId="2" xfId="0" applyFont="1" applyBorder="1" applyAlignment="1">
      <alignment/>
    </xf>
    <xf numFmtId="3" fontId="19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19" fillId="0" borderId="4" xfId="0" applyFont="1" applyBorder="1" applyAlignment="1" quotePrefix="1">
      <alignment horizontal="center" vertical="center"/>
    </xf>
    <xf numFmtId="0" fontId="20" fillId="0" borderId="5" xfId="0" applyFont="1" applyBorder="1" applyAlignment="1" quotePrefix="1">
      <alignment horizontal="center" vertical="center"/>
    </xf>
    <xf numFmtId="219" fontId="20" fillId="0" borderId="2" xfId="0" applyNumberFormat="1" applyFont="1" applyBorder="1" applyAlignment="1" quotePrefix="1">
      <alignment horizontal="center" vertical="center"/>
    </xf>
    <xf numFmtId="0" fontId="20" fillId="0" borderId="0" xfId="0" applyFont="1" applyBorder="1" applyAlignment="1">
      <alignment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2" xfId="0" applyNumberFormat="1" applyFont="1" applyBorder="1" applyAlignment="1">
      <alignment horizontal="left"/>
    </xf>
    <xf numFmtId="0" fontId="19" fillId="0" borderId="2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220" fontId="19" fillId="0" borderId="0" xfId="0" applyNumberFormat="1" applyFont="1" applyBorder="1" applyAlignment="1" quotePrefix="1">
      <alignment horizontal="center" vertical="center"/>
    </xf>
    <xf numFmtId="176" fontId="19" fillId="0" borderId="0" xfId="22" applyNumberFormat="1" applyFont="1" applyBorder="1" applyAlignment="1" quotePrefix="1">
      <alignment/>
    </xf>
    <xf numFmtId="219" fontId="19" fillId="0" borderId="6" xfId="0" applyNumberFormat="1" applyFont="1" applyBorder="1" applyAlignment="1">
      <alignment horizontal="center" vertical="center"/>
    </xf>
    <xf numFmtId="219" fontId="20" fillId="0" borderId="7" xfId="0" applyNumberFormat="1" applyFont="1" applyBorder="1" applyAlignment="1" quotePrefix="1">
      <alignment horizontal="center" vertical="center"/>
    </xf>
    <xf numFmtId="222" fontId="20" fillId="0" borderId="2" xfId="0" applyNumberFormat="1" applyFont="1" applyBorder="1" applyAlignment="1" quotePrefix="1">
      <alignment horizontal="center" vertical="center"/>
    </xf>
    <xf numFmtId="220" fontId="20" fillId="0" borderId="2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2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2" xfId="0" applyFont="1" applyBorder="1" applyAlignment="1">
      <alignment horizontal="right"/>
    </xf>
    <xf numFmtId="0" fontId="19" fillId="0" borderId="0" xfId="0" applyNumberFormat="1" applyFont="1" applyBorder="1" applyAlignment="1">
      <alignment horizontal="center" vertical="center"/>
    </xf>
    <xf numFmtId="219" fontId="19" fillId="0" borderId="0" xfId="20" applyNumberFormat="1" applyFont="1" applyBorder="1" applyAlignment="1">
      <alignment horizontal="center" vertical="center"/>
    </xf>
    <xf numFmtId="176" fontId="19" fillId="0" borderId="0" xfId="20" applyFont="1" applyBorder="1" applyAlignment="1">
      <alignment horizontal="center" vertical="center"/>
    </xf>
    <xf numFmtId="223" fontId="19" fillId="0" borderId="0" xfId="20" applyNumberFormat="1" applyFont="1" applyBorder="1" applyAlignment="1">
      <alignment horizontal="center" vertical="center"/>
    </xf>
    <xf numFmtId="219" fontId="19" fillId="0" borderId="6" xfId="20" applyNumberFormat="1" applyFont="1" applyBorder="1" applyAlignment="1">
      <alignment horizontal="center" vertical="center"/>
    </xf>
    <xf numFmtId="0" fontId="22" fillId="0" borderId="5" xfId="0" applyFont="1" applyBorder="1" applyAlignment="1" quotePrefix="1">
      <alignment horizontal="center" vertical="center"/>
    </xf>
    <xf numFmtId="219" fontId="20" fillId="0" borderId="7" xfId="20" applyNumberFormat="1" applyFont="1" applyBorder="1" applyAlignment="1">
      <alignment horizontal="center" vertical="center"/>
    </xf>
    <xf numFmtId="223" fontId="20" fillId="0" borderId="2" xfId="20" applyNumberFormat="1" applyFont="1" applyBorder="1" applyAlignment="1">
      <alignment horizontal="center" vertical="center"/>
    </xf>
    <xf numFmtId="219" fontId="22" fillId="0" borderId="2" xfId="17" applyNumberFormat="1" applyFont="1" applyBorder="1" applyAlignment="1">
      <alignment horizontal="center" vertical="center"/>
    </xf>
    <xf numFmtId="41" fontId="22" fillId="0" borderId="0" xfId="17" applyFont="1" applyBorder="1" applyAlignment="1">
      <alignment horizontal="center" vertical="center"/>
    </xf>
    <xf numFmtId="223" fontId="22" fillId="0" borderId="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181" fontId="16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center"/>
    </xf>
    <xf numFmtId="181" fontId="20" fillId="0" borderId="0" xfId="20" applyNumberFormat="1" applyFont="1" applyBorder="1" applyAlignment="1">
      <alignment horizontal="center"/>
    </xf>
    <xf numFmtId="176" fontId="20" fillId="0" borderId="0" xfId="20" applyFont="1" applyBorder="1" applyAlignment="1">
      <alignment horizontal="center"/>
    </xf>
    <xf numFmtId="181" fontId="16" fillId="0" borderId="0" xfId="0" applyNumberFormat="1" applyFont="1" applyAlignment="1">
      <alignment/>
    </xf>
    <xf numFmtId="0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19" fillId="0" borderId="0" xfId="0" applyNumberFormat="1" applyFont="1" applyBorder="1" applyAlignment="1">
      <alignment horizontal="left"/>
    </xf>
    <xf numFmtId="219" fontId="20" fillId="0" borderId="0" xfId="0" applyNumberFormat="1" applyFont="1" applyBorder="1" applyAlignment="1" quotePrefix="1">
      <alignment horizontal="center" vertical="center"/>
    </xf>
    <xf numFmtId="219" fontId="19" fillId="0" borderId="7" xfId="0" applyNumberFormat="1" applyFont="1" applyBorder="1" applyAlignment="1">
      <alignment horizontal="center" vertical="center"/>
    </xf>
    <xf numFmtId="219" fontId="19" fillId="0" borderId="2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3" xfId="0" applyFont="1" applyBorder="1" applyAlignment="1">
      <alignment/>
    </xf>
    <xf numFmtId="219" fontId="19" fillId="0" borderId="7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 quotePrefix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181" fontId="19" fillId="0" borderId="8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1" fontId="19" fillId="0" borderId="2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/>
    </xf>
    <xf numFmtId="1" fontId="19" fillId="0" borderId="0" xfId="0" applyNumberFormat="1" applyFont="1" applyBorder="1" applyAlignment="1">
      <alignment horizontal="left"/>
    </xf>
    <xf numFmtId="1" fontId="19" fillId="0" borderId="14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left"/>
    </xf>
    <xf numFmtId="1" fontId="19" fillId="0" borderId="2" xfId="0" applyNumberFormat="1" applyFont="1" applyBorder="1" applyAlignment="1">
      <alignment horizontal="right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shrinkToFit="1"/>
    </xf>
    <xf numFmtId="219" fontId="16" fillId="0" borderId="0" xfId="0" applyNumberFormat="1" applyFont="1" applyBorder="1" applyAlignment="1">
      <alignment horizontal="center" vertical="center"/>
    </xf>
    <xf numFmtId="219" fontId="16" fillId="0" borderId="2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right"/>
    </xf>
    <xf numFmtId="1" fontId="14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3" fontId="19" fillId="0" borderId="2" xfId="0" applyNumberFormat="1" applyFont="1" applyBorder="1" applyAlignment="1">
      <alignment horizontal="left"/>
    </xf>
    <xf numFmtId="3" fontId="19" fillId="0" borderId="2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219" fontId="19" fillId="0" borderId="0" xfId="17" applyNumberFormat="1" applyFont="1" applyBorder="1" applyAlignment="1" quotePrefix="1">
      <alignment horizontal="center" vertical="center"/>
    </xf>
    <xf numFmtId="219" fontId="19" fillId="0" borderId="0" xfId="17" applyNumberFormat="1" applyFont="1" applyBorder="1" applyAlignment="1">
      <alignment horizontal="center" vertical="center"/>
    </xf>
    <xf numFmtId="219" fontId="20" fillId="0" borderId="0" xfId="17" applyNumberFormat="1" applyFont="1" applyBorder="1" applyAlignment="1" quotePrefix="1">
      <alignment horizontal="center" vertical="center"/>
    </xf>
    <xf numFmtId="219" fontId="20" fillId="0" borderId="0" xfId="17" applyNumberFormat="1" applyFont="1" applyBorder="1" applyAlignment="1">
      <alignment horizontal="center" vertical="center"/>
    </xf>
    <xf numFmtId="219" fontId="19" fillId="0" borderId="7" xfId="17" applyNumberFormat="1" applyFont="1" applyBorder="1" applyAlignment="1" quotePrefix="1">
      <alignment horizontal="center" vertical="center"/>
    </xf>
    <xf numFmtId="0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9" fillId="0" borderId="6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222" fontId="19" fillId="0" borderId="2" xfId="0" applyNumberFormat="1" applyFont="1" applyBorder="1" applyAlignment="1">
      <alignment horizontal="center"/>
    </xf>
    <xf numFmtId="222" fontId="19" fillId="0" borderId="0" xfId="0" applyNumberFormat="1" applyFont="1" applyBorder="1" applyAlignment="1">
      <alignment horizontal="center"/>
    </xf>
    <xf numFmtId="223" fontId="19" fillId="0" borderId="0" xfId="0" applyNumberFormat="1" applyFont="1" applyBorder="1" applyAlignment="1" quotePrefix="1">
      <alignment horizontal="center" vertical="center"/>
    </xf>
    <xf numFmtId="208" fontId="19" fillId="0" borderId="0" xfId="0" applyNumberFormat="1" applyFont="1" applyBorder="1" applyAlignment="1">
      <alignment horizontal="center" vertical="center"/>
    </xf>
    <xf numFmtId="222" fontId="20" fillId="0" borderId="0" xfId="0" applyNumberFormat="1" applyFont="1" applyBorder="1" applyAlignment="1" quotePrefix="1">
      <alignment horizontal="center" vertical="center"/>
    </xf>
    <xf numFmtId="222" fontId="19" fillId="0" borderId="7" xfId="0" applyNumberFormat="1" applyFont="1" applyBorder="1" applyAlignment="1" quotePrefix="1">
      <alignment horizontal="center" vertical="center"/>
    </xf>
    <xf numFmtId="3" fontId="20" fillId="0" borderId="0" xfId="0" applyNumberFormat="1" applyFont="1" applyBorder="1" applyAlignment="1">
      <alignment horizontal="center"/>
    </xf>
    <xf numFmtId="222" fontId="16" fillId="0" borderId="0" xfId="0" applyNumberFormat="1" applyFont="1" applyBorder="1" applyAlignment="1">
      <alignment horizontal="center"/>
    </xf>
    <xf numFmtId="222" fontId="16" fillId="0" borderId="0" xfId="0" applyNumberFormat="1" applyFont="1" applyBorder="1" applyAlignment="1">
      <alignment horizontal="right"/>
    </xf>
    <xf numFmtId="222" fontId="16" fillId="0" borderId="0" xfId="0" applyNumberFormat="1" applyFont="1" applyAlignment="1">
      <alignment horizontal="center"/>
    </xf>
    <xf numFmtId="222" fontId="16" fillId="0" borderId="0" xfId="0" applyNumberFormat="1" applyFont="1" applyAlignment="1">
      <alignment horizontal="right"/>
    </xf>
    <xf numFmtId="222" fontId="16" fillId="0" borderId="0" xfId="0" applyNumberFormat="1" applyFont="1" applyAlignment="1">
      <alignment/>
    </xf>
    <xf numFmtId="222" fontId="16" fillId="0" borderId="0" xfId="0" applyNumberFormat="1" applyFont="1" applyBorder="1" applyAlignment="1">
      <alignment/>
    </xf>
    <xf numFmtId="0" fontId="19" fillId="0" borderId="22" xfId="0" applyNumberFormat="1" applyFont="1" applyBorder="1" applyAlignment="1">
      <alignment horizontal="center" vertical="center"/>
    </xf>
    <xf numFmtId="222" fontId="19" fillId="0" borderId="22" xfId="0" applyNumberFormat="1" applyFont="1" applyBorder="1" applyAlignment="1">
      <alignment horizontal="center" vertical="center"/>
    </xf>
    <xf numFmtId="222" fontId="19" fillId="0" borderId="14" xfId="0" applyNumberFormat="1" applyFont="1" applyBorder="1" applyAlignment="1">
      <alignment horizontal="center" vertical="center"/>
    </xf>
    <xf numFmtId="222" fontId="19" fillId="0" borderId="4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 shrinkToFit="1"/>
    </xf>
    <xf numFmtId="3" fontId="19" fillId="0" borderId="16" xfId="0" applyNumberFormat="1" applyFont="1" applyBorder="1" applyAlignment="1">
      <alignment horizontal="center" vertical="center" shrinkToFit="1"/>
    </xf>
    <xf numFmtId="222" fontId="19" fillId="0" borderId="9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3" fontId="19" fillId="0" borderId="3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3" fontId="19" fillId="0" borderId="9" xfId="0" applyNumberFormat="1" applyFont="1" applyBorder="1" applyAlignment="1">
      <alignment horizontal="center" vertical="center" shrinkToFit="1"/>
    </xf>
    <xf numFmtId="222" fontId="19" fillId="0" borderId="3" xfId="0" applyNumberFormat="1" applyFont="1" applyBorder="1" applyAlignment="1">
      <alignment horizontal="center" vertical="center" shrinkToFit="1"/>
    </xf>
    <xf numFmtId="0" fontId="19" fillId="0" borderId="23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222" fontId="19" fillId="0" borderId="0" xfId="0" applyNumberFormat="1" applyFont="1" applyBorder="1" applyAlignment="1">
      <alignment vertical="center"/>
    </xf>
    <xf numFmtId="222" fontId="19" fillId="0" borderId="0" xfId="0" applyNumberFormat="1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76" fontId="19" fillId="0" borderId="0" xfId="0" applyNumberFormat="1" applyFont="1" applyBorder="1" applyAlignment="1" quotePrefix="1">
      <alignment/>
    </xf>
    <xf numFmtId="176" fontId="19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224" fontId="19" fillId="0" borderId="2" xfId="0" applyNumberFormat="1" applyFont="1" applyBorder="1" applyAlignment="1">
      <alignment horizontal="center" vertical="center"/>
    </xf>
    <xf numFmtId="222" fontId="20" fillId="0" borderId="2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quotePrefix="1">
      <alignment/>
    </xf>
    <xf numFmtId="224" fontId="20" fillId="0" borderId="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219" fontId="20" fillId="0" borderId="0" xfId="20" applyNumberFormat="1" applyFont="1" applyBorder="1" applyAlignment="1">
      <alignment horizontal="center" vertical="center"/>
    </xf>
    <xf numFmtId="219" fontId="19" fillId="0" borderId="0" xfId="0" applyNumberFormat="1" applyFont="1" applyBorder="1" applyAlignment="1" applyProtection="1">
      <alignment horizontal="center" vertical="center"/>
      <protection locked="0"/>
    </xf>
    <xf numFmtId="219" fontId="19" fillId="0" borderId="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Continuous"/>
    </xf>
    <xf numFmtId="0" fontId="16" fillId="0" borderId="0" xfId="0" applyFont="1" applyAlignment="1">
      <alignment horizontal="right"/>
    </xf>
    <xf numFmtId="0" fontId="19" fillId="0" borderId="9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1" fontId="20" fillId="0" borderId="2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16" fillId="0" borderId="2" xfId="0" applyFont="1" applyBorder="1" applyAlignment="1">
      <alignment/>
    </xf>
    <xf numFmtId="0" fontId="20" fillId="0" borderId="2" xfId="0" applyFont="1" applyBorder="1" applyAlignment="1">
      <alignment/>
    </xf>
    <xf numFmtId="219" fontId="19" fillId="0" borderId="0" xfId="22" applyNumberFormat="1" applyFont="1" applyBorder="1" applyAlignment="1" quotePrefix="1">
      <alignment horizontal="center" vertical="center"/>
    </xf>
    <xf numFmtId="219" fontId="19" fillId="0" borderId="0" xfId="22" applyNumberFormat="1" applyFont="1" applyBorder="1" applyAlignment="1">
      <alignment horizontal="center" vertical="center"/>
    </xf>
    <xf numFmtId="219" fontId="20" fillId="0" borderId="0" xfId="22" applyNumberFormat="1" applyFont="1" applyBorder="1" applyAlignment="1" quotePrefix="1">
      <alignment horizontal="center" vertical="center"/>
    </xf>
    <xf numFmtId="219" fontId="19" fillId="0" borderId="7" xfId="22" applyNumberFormat="1" applyFont="1" applyBorder="1" applyAlignment="1">
      <alignment horizontal="center" vertical="center"/>
    </xf>
    <xf numFmtId="219" fontId="19" fillId="0" borderId="2" xfId="22" applyNumberFormat="1" applyFont="1" applyBorder="1" applyAlignment="1">
      <alignment horizontal="center" vertical="center"/>
    </xf>
    <xf numFmtId="219" fontId="19" fillId="0" borderId="2" xfId="20" applyNumberFormat="1" applyFont="1" applyBorder="1" applyAlignment="1">
      <alignment horizontal="center" vertical="center"/>
    </xf>
    <xf numFmtId="0" fontId="19" fillId="0" borderId="2" xfId="0" applyFont="1" applyBorder="1" applyAlignment="1">
      <alignment/>
    </xf>
    <xf numFmtId="1" fontId="16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6" xfId="0" applyFont="1" applyBorder="1" applyAlignment="1">
      <alignment horizontal="center" vertical="center" shrinkToFit="1"/>
    </xf>
    <xf numFmtId="1" fontId="19" fillId="0" borderId="3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1" fontId="24" fillId="0" borderId="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222" fontId="19" fillId="0" borderId="2" xfId="0" applyNumberFormat="1" applyFont="1" applyBorder="1" applyAlignment="1">
      <alignment horizontal="center" vertical="center"/>
    </xf>
    <xf numFmtId="222" fontId="19" fillId="0" borderId="2" xfId="0" applyNumberFormat="1" applyFont="1" applyBorder="1" applyAlignment="1" quotePrefix="1">
      <alignment horizontal="center" vertical="center"/>
    </xf>
    <xf numFmtId="222" fontId="1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222" fontId="16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25" applyFont="1" applyBorder="1" applyAlignment="1">
      <alignment horizontal="center" vertical="center"/>
      <protection/>
    </xf>
    <xf numFmtId="176" fontId="20" fillId="0" borderId="0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3" fontId="13" fillId="0" borderId="0" xfId="0" applyNumberFormat="1" applyFont="1" applyAlignment="1">
      <alignment vertical="center"/>
    </xf>
    <xf numFmtId="176" fontId="19" fillId="0" borderId="0" xfId="0" applyNumberFormat="1" applyFont="1" applyBorder="1" applyAlignment="1">
      <alignment horizontal="right"/>
    </xf>
    <xf numFmtId="41" fontId="21" fillId="0" borderId="0" xfId="17" applyFont="1" applyBorder="1" applyAlignment="1">
      <alignment horizontal="center" vertical="center"/>
    </xf>
    <xf numFmtId="0" fontId="21" fillId="0" borderId="4" xfId="0" applyFont="1" applyBorder="1" applyAlignment="1" quotePrefix="1">
      <alignment horizontal="center" vertical="center"/>
    </xf>
    <xf numFmtId="219" fontId="21" fillId="0" borderId="0" xfId="17" applyNumberFormat="1" applyFont="1" applyBorder="1" applyAlignment="1">
      <alignment horizontal="center" vertical="center"/>
    </xf>
    <xf numFmtId="223" fontId="19" fillId="0" borderId="0" xfId="26" applyNumberFormat="1" applyFont="1" applyBorder="1" applyAlignment="1" applyProtection="1">
      <alignment horizontal="center" vertical="center" shrinkToFit="1"/>
      <protection/>
    </xf>
    <xf numFmtId="219" fontId="19" fillId="0" borderId="0" xfId="26" applyNumberFormat="1" applyFont="1" applyBorder="1" applyAlignment="1" applyProtection="1">
      <alignment horizontal="center" vertical="center" shrinkToFit="1"/>
      <protection/>
    </xf>
    <xf numFmtId="223" fontId="19" fillId="0" borderId="0" xfId="26" applyNumberFormat="1" applyFont="1" applyAlignment="1" applyProtection="1">
      <alignment horizontal="center" vertical="center" shrinkToFit="1"/>
      <protection/>
    </xf>
    <xf numFmtId="219" fontId="19" fillId="0" borderId="0" xfId="26" applyNumberFormat="1" applyFont="1" applyAlignment="1" applyProtection="1">
      <alignment horizontal="center" vertical="center" shrinkToFit="1"/>
      <protection/>
    </xf>
    <xf numFmtId="222" fontId="19" fillId="0" borderId="0" xfId="26" applyNumberFormat="1" applyFont="1" applyAlignment="1" applyProtection="1">
      <alignment horizontal="center" vertical="center" shrinkToFit="1"/>
      <protection/>
    </xf>
    <xf numFmtId="3" fontId="19" fillId="0" borderId="11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horizontal="center" vertical="center"/>
    </xf>
    <xf numFmtId="219" fontId="19" fillId="0" borderId="6" xfId="0" applyNumberFormat="1" applyFont="1" applyBorder="1" applyAlignment="1" quotePrefix="1">
      <alignment horizontal="center" vertical="center"/>
    </xf>
    <xf numFmtId="223" fontId="21" fillId="0" borderId="0" xfId="0" applyNumberFormat="1" applyFont="1" applyBorder="1" applyAlignment="1">
      <alignment horizontal="center" vertical="center"/>
    </xf>
    <xf numFmtId="222" fontId="19" fillId="0" borderId="0" xfId="0" applyNumberFormat="1" applyFont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219" fontId="20" fillId="0" borderId="0" xfId="22" applyNumberFormat="1" applyFont="1" applyBorder="1" applyAlignment="1">
      <alignment horizontal="center" vertical="center"/>
    </xf>
    <xf numFmtId="207" fontId="19" fillId="0" borderId="0" xfId="17" applyNumberFormat="1" applyFont="1" applyBorder="1" applyAlignment="1">
      <alignment horizontal="center" vertical="center"/>
    </xf>
    <xf numFmtId="207" fontId="19" fillId="0" borderId="0" xfId="17" applyNumberFormat="1" applyFont="1" applyAlignment="1">
      <alignment horizontal="center" vertical="center"/>
    </xf>
    <xf numFmtId="207" fontId="19" fillId="0" borderId="7" xfId="17" applyNumberFormat="1" applyFont="1" applyBorder="1" applyAlignment="1">
      <alignment horizontal="center" vertical="center"/>
    </xf>
    <xf numFmtId="207" fontId="19" fillId="0" borderId="2" xfId="17" applyNumberFormat="1" applyFont="1" applyBorder="1" applyAlignment="1">
      <alignment horizontal="center" vertical="center"/>
    </xf>
    <xf numFmtId="207" fontId="20" fillId="0" borderId="0" xfId="17" applyNumberFormat="1" applyFont="1" applyBorder="1" applyAlignment="1">
      <alignment horizontal="center" vertical="center"/>
    </xf>
    <xf numFmtId="222" fontId="19" fillId="0" borderId="6" xfId="0" applyNumberFormat="1" applyFont="1" applyBorder="1" applyAlignment="1">
      <alignment horizontal="center" vertical="center"/>
    </xf>
    <xf numFmtId="222" fontId="19" fillId="0" borderId="6" xfId="25" applyNumberFormat="1" applyFont="1" applyBorder="1" applyAlignment="1">
      <alignment horizontal="center" vertical="center"/>
      <protection/>
    </xf>
    <xf numFmtId="222" fontId="19" fillId="0" borderId="7" xfId="25" applyNumberFormat="1" applyFont="1" applyBorder="1" applyAlignment="1">
      <alignment horizontal="center" vertical="center"/>
      <protection/>
    </xf>
    <xf numFmtId="219" fontId="19" fillId="0" borderId="2" xfId="17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1" fontId="19" fillId="0" borderId="0" xfId="17" applyFont="1" applyBorder="1" applyAlignment="1">
      <alignment horizontal="center" vertical="center"/>
    </xf>
    <xf numFmtId="41" fontId="17" fillId="0" borderId="0" xfId="17" applyFont="1" applyBorder="1" applyAlignment="1">
      <alignment horizontal="center"/>
    </xf>
    <xf numFmtId="41" fontId="20" fillId="0" borderId="0" xfId="17" applyFont="1" applyBorder="1" applyAlignment="1">
      <alignment horizontal="center" vertical="center"/>
    </xf>
    <xf numFmtId="41" fontId="18" fillId="0" borderId="0" xfId="17" applyFont="1" applyBorder="1" applyAlignment="1">
      <alignment horizontal="center"/>
    </xf>
    <xf numFmtId="41" fontId="17" fillId="0" borderId="0" xfId="17" applyFont="1" applyAlignment="1">
      <alignment/>
    </xf>
    <xf numFmtId="41" fontId="19" fillId="0" borderId="2" xfId="17" applyFont="1" applyBorder="1" applyAlignment="1">
      <alignment horizontal="center" vertical="center"/>
    </xf>
    <xf numFmtId="41" fontId="17" fillId="0" borderId="0" xfId="17" applyFont="1" applyBorder="1" applyAlignment="1">
      <alignment/>
    </xf>
    <xf numFmtId="41" fontId="17" fillId="0" borderId="0" xfId="17" applyFont="1" applyBorder="1" applyAlignment="1" quotePrefix="1">
      <alignment/>
    </xf>
    <xf numFmtId="41" fontId="19" fillId="0" borderId="0" xfId="17" applyFont="1" applyBorder="1" applyAlignment="1">
      <alignment/>
    </xf>
    <xf numFmtId="41" fontId="19" fillId="0" borderId="0" xfId="17" applyFont="1" applyBorder="1" applyAlignment="1" quotePrefix="1">
      <alignment/>
    </xf>
    <xf numFmtId="41" fontId="20" fillId="0" borderId="0" xfId="17" applyFont="1" applyBorder="1" applyAlignment="1" quotePrefix="1">
      <alignment/>
    </xf>
    <xf numFmtId="41" fontId="19" fillId="0" borderId="0" xfId="17" applyFont="1" applyBorder="1" applyAlignment="1">
      <alignment horizontal="center"/>
    </xf>
    <xf numFmtId="41" fontId="16" fillId="0" borderId="0" xfId="17" applyFont="1" applyBorder="1" applyAlignment="1">
      <alignment/>
    </xf>
    <xf numFmtId="41" fontId="16" fillId="0" borderId="0" xfId="17" applyFont="1" applyAlignment="1">
      <alignment/>
    </xf>
    <xf numFmtId="189" fontId="20" fillId="0" borderId="0" xfId="17" applyNumberFormat="1" applyFont="1" applyBorder="1" applyAlignment="1">
      <alignment horizontal="center" vertical="center"/>
    </xf>
    <xf numFmtId="222" fontId="19" fillId="0" borderId="0" xfId="17" applyNumberFormat="1" applyFont="1" applyBorder="1" applyAlignment="1">
      <alignment horizontal="center" vertical="center"/>
    </xf>
    <xf numFmtId="219" fontId="21" fillId="0" borderId="0" xfId="26" applyNumberFormat="1" applyFont="1" applyAlignment="1" applyProtection="1">
      <alignment horizontal="center" vertical="center" shrinkToFit="1"/>
      <protection/>
    </xf>
    <xf numFmtId="0" fontId="20" fillId="0" borderId="0" xfId="17" applyNumberFormat="1" applyFont="1" applyBorder="1" applyAlignment="1">
      <alignment horizontal="center" vertical="center"/>
    </xf>
    <xf numFmtId="207" fontId="21" fillId="0" borderId="0" xfId="17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207" fontId="21" fillId="0" borderId="0" xfId="17" applyNumberFormat="1" applyFont="1" applyAlignment="1">
      <alignment horizontal="center" vertical="center"/>
    </xf>
    <xf numFmtId="210" fontId="19" fillId="0" borderId="0" xfId="17" applyNumberFormat="1" applyFont="1" applyBorder="1" applyAlignment="1">
      <alignment horizontal="center" vertical="center"/>
    </xf>
    <xf numFmtId="210" fontId="19" fillId="0" borderId="0" xfId="17" applyNumberFormat="1" applyFont="1" applyAlignment="1">
      <alignment horizontal="center" vertical="center"/>
    </xf>
    <xf numFmtId="210" fontId="19" fillId="0" borderId="7" xfId="17" applyNumberFormat="1" applyFont="1" applyBorder="1" applyAlignment="1">
      <alignment horizontal="center" vertical="center"/>
    </xf>
    <xf numFmtId="210" fontId="19" fillId="0" borderId="2" xfId="17" applyNumberFormat="1" applyFont="1" applyBorder="1" applyAlignment="1">
      <alignment horizontal="center" vertical="center"/>
    </xf>
    <xf numFmtId="210" fontId="20" fillId="0" borderId="0" xfId="17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/>
    </xf>
    <xf numFmtId="223" fontId="20" fillId="0" borderId="0" xfId="0" applyNumberFormat="1" applyFont="1" applyBorder="1" applyAlignment="1" quotePrefix="1">
      <alignment horizontal="center" vertical="center"/>
    </xf>
    <xf numFmtId="207" fontId="19" fillId="0" borderId="0" xfId="17" applyNumberFormat="1" applyFont="1" applyBorder="1" applyAlignment="1" quotePrefix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3" fontId="19" fillId="0" borderId="18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181" fontId="19" fillId="0" borderId="18" xfId="0" applyNumberFormat="1" applyFont="1" applyBorder="1" applyAlignment="1">
      <alignment horizontal="center" vertical="center"/>
    </xf>
    <xf numFmtId="181" fontId="19" fillId="0" borderId="19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222" fontId="13" fillId="0" borderId="0" xfId="0" applyNumberFormat="1" applyFont="1" applyAlignment="1">
      <alignment horizontal="center" vertical="center"/>
    </xf>
    <xf numFmtId="222" fontId="19" fillId="0" borderId="22" xfId="0" applyNumberFormat="1" applyFont="1" applyBorder="1" applyAlignment="1">
      <alignment horizontal="center" vertical="center"/>
    </xf>
    <xf numFmtId="222" fontId="19" fillId="0" borderId="21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222" fontId="19" fillId="0" borderId="20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3" fillId="0" borderId="0" xfId="25" applyFont="1" applyBorder="1" applyAlignment="1">
      <alignment horizontal="center"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</cellXfs>
  <cellStyles count="3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콤마_2. 행정구역" xfId="22"/>
    <cellStyle name="Currency" xfId="23"/>
    <cellStyle name="Currency [0]" xfId="24"/>
    <cellStyle name="표준_농업용기구및기계보유 " xfId="25"/>
    <cellStyle name="표준_채소류생산량" xfId="26"/>
    <cellStyle name="Hyperlink" xfId="27"/>
    <cellStyle name="category" xfId="28"/>
    <cellStyle name="Comma [0]_ARN (2)" xfId="29"/>
    <cellStyle name="comma zerodec" xfId="30"/>
    <cellStyle name="Comma_Capex" xfId="31"/>
    <cellStyle name="Currency [0]_CCOCPX" xfId="32"/>
    <cellStyle name="Currency_CCOCPX" xfId="33"/>
    <cellStyle name="Currency1" xfId="34"/>
    <cellStyle name="Dezimal [0]_laroux" xfId="35"/>
    <cellStyle name="Dezimal_laroux" xfId="36"/>
    <cellStyle name="Dollar (zero dec)" xfId="37"/>
    <cellStyle name="Grey" xfId="38"/>
    <cellStyle name="Input [yellow]" xfId="39"/>
    <cellStyle name="Milliers [0]_Arabian Spec" xfId="40"/>
    <cellStyle name="Milliers_Arabian Spec" xfId="41"/>
    <cellStyle name="Mon?aire [0]_Arabian Spec" xfId="42"/>
    <cellStyle name="Mon?aire_Arabian Spec" xfId="43"/>
    <cellStyle name="Normal - Style1" xfId="44"/>
    <cellStyle name="Normal_A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8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095750" y="2781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4095750" y="846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8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4095750" y="2781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Z19"/>
  <sheetViews>
    <sheetView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9" sqref="O19"/>
    </sheetView>
  </sheetViews>
  <sheetFormatPr defaultColWidth="8.88671875" defaultRowHeight="13.5"/>
  <cols>
    <col min="1" max="1" width="14.5546875" style="187" customWidth="1"/>
    <col min="2" max="3" width="11.5546875" style="76" customWidth="1"/>
    <col min="4" max="4" width="11.5546875" style="209" customWidth="1"/>
    <col min="5" max="5" width="11.5546875" style="198" customWidth="1"/>
    <col min="6" max="7" width="11.5546875" style="76" customWidth="1"/>
    <col min="8" max="8" width="2.77734375" style="120" customWidth="1"/>
    <col min="9" max="9" width="9.99609375" style="1" customWidth="1"/>
    <col min="10" max="10" width="9.99609375" style="76" customWidth="1"/>
    <col min="11" max="11" width="9.99609375" style="210" customWidth="1"/>
    <col min="12" max="13" width="9.99609375" style="76" customWidth="1"/>
    <col min="14" max="14" width="9.99609375" style="1" customWidth="1"/>
    <col min="15" max="15" width="9.99609375" style="76" customWidth="1"/>
    <col min="16" max="16" width="8.88671875" style="174" customWidth="1"/>
    <col min="17" max="17" width="5.3359375" style="174" customWidth="1"/>
    <col min="18" max="16384" width="8.88671875" style="174" customWidth="1"/>
  </cols>
  <sheetData>
    <row r="1" spans="1:25" s="199" customFormat="1" ht="45" customHeight="1">
      <c r="A1" s="357" t="s">
        <v>374</v>
      </c>
      <c r="B1" s="357"/>
      <c r="C1" s="357"/>
      <c r="D1" s="357"/>
      <c r="E1" s="357"/>
      <c r="F1" s="357"/>
      <c r="G1" s="357"/>
      <c r="H1" s="295"/>
      <c r="I1" s="389" t="s">
        <v>14</v>
      </c>
      <c r="J1" s="389"/>
      <c r="K1" s="389"/>
      <c r="L1" s="389"/>
      <c r="M1" s="389"/>
      <c r="N1" s="389"/>
      <c r="O1" s="389"/>
      <c r="Y1" s="200"/>
    </row>
    <row r="2" spans="1:15" s="176" customFormat="1" ht="25.5" customHeight="1" thickBot="1">
      <c r="A2" s="29" t="s">
        <v>57</v>
      </c>
      <c r="B2" s="201"/>
      <c r="C2" s="201"/>
      <c r="D2" s="80"/>
      <c r="E2" s="193"/>
      <c r="F2" s="201"/>
      <c r="G2" s="201"/>
      <c r="H2" s="114"/>
      <c r="I2" s="79"/>
      <c r="J2" s="201"/>
      <c r="K2" s="202"/>
      <c r="L2" s="201"/>
      <c r="M2" s="201"/>
      <c r="N2" s="79"/>
      <c r="O2" s="94" t="s">
        <v>61</v>
      </c>
    </row>
    <row r="3" spans="1:15" s="89" customFormat="1" ht="16.5" customHeight="1" thickTop="1">
      <c r="A3" s="127" t="s">
        <v>102</v>
      </c>
      <c r="B3" s="380" t="s">
        <v>51</v>
      </c>
      <c r="C3" s="378"/>
      <c r="D3" s="368"/>
      <c r="E3" s="358" t="s">
        <v>196</v>
      </c>
      <c r="F3" s="387"/>
      <c r="G3" s="387"/>
      <c r="H3" s="131"/>
      <c r="I3" s="372" t="s">
        <v>195</v>
      </c>
      <c r="J3" s="373"/>
      <c r="K3" s="380" t="s">
        <v>185</v>
      </c>
      <c r="L3" s="378"/>
      <c r="M3" s="378"/>
      <c r="N3" s="378"/>
      <c r="O3" s="378"/>
    </row>
    <row r="4" spans="1:20" s="89" customFormat="1" ht="15.75" customHeight="1">
      <c r="A4" s="25" t="s">
        <v>105</v>
      </c>
      <c r="B4" s="178" t="s">
        <v>52</v>
      </c>
      <c r="C4" s="400" t="s">
        <v>53</v>
      </c>
      <c r="D4" s="404"/>
      <c r="E4" s="189" t="s">
        <v>54</v>
      </c>
      <c r="F4" s="400" t="s">
        <v>186</v>
      </c>
      <c r="G4" s="401"/>
      <c r="H4" s="131"/>
      <c r="I4" s="402" t="s">
        <v>193</v>
      </c>
      <c r="J4" s="403"/>
      <c r="K4" s="151" t="s">
        <v>41</v>
      </c>
      <c r="L4" s="400" t="s">
        <v>194</v>
      </c>
      <c r="M4" s="401"/>
      <c r="N4" s="401"/>
      <c r="O4" s="401"/>
      <c r="T4" s="203"/>
    </row>
    <row r="5" spans="1:15" s="89" customFormat="1" ht="15.75" customHeight="1">
      <c r="A5" s="25" t="s">
        <v>106</v>
      </c>
      <c r="B5" s="178"/>
      <c r="C5" s="178" t="s">
        <v>55</v>
      </c>
      <c r="D5" s="165" t="s">
        <v>56</v>
      </c>
      <c r="E5" s="190"/>
      <c r="F5" s="136" t="s">
        <v>55</v>
      </c>
      <c r="G5" s="211" t="s">
        <v>56</v>
      </c>
      <c r="H5" s="131"/>
      <c r="I5" s="398" t="s">
        <v>187</v>
      </c>
      <c r="J5" s="399"/>
      <c r="K5" s="153"/>
      <c r="L5" s="134" t="s">
        <v>55</v>
      </c>
      <c r="M5" s="153" t="s">
        <v>56</v>
      </c>
      <c r="N5" s="398" t="s">
        <v>187</v>
      </c>
      <c r="O5" s="398"/>
    </row>
    <row r="6" spans="1:130" s="183" customFormat="1" ht="15.75" customHeight="1">
      <c r="A6" s="139" t="s">
        <v>95</v>
      </c>
      <c r="B6" s="155" t="s">
        <v>10</v>
      </c>
      <c r="C6" s="155" t="s">
        <v>188</v>
      </c>
      <c r="D6" s="147" t="s">
        <v>189</v>
      </c>
      <c r="E6" s="191" t="s">
        <v>10</v>
      </c>
      <c r="F6" s="155" t="s">
        <v>188</v>
      </c>
      <c r="G6" s="163" t="s">
        <v>189</v>
      </c>
      <c r="H6" s="131"/>
      <c r="I6" s="129" t="s">
        <v>190</v>
      </c>
      <c r="J6" s="155" t="s">
        <v>191</v>
      </c>
      <c r="K6" s="154" t="s">
        <v>10</v>
      </c>
      <c r="L6" s="155" t="s">
        <v>188</v>
      </c>
      <c r="M6" s="147" t="s">
        <v>189</v>
      </c>
      <c r="N6" s="129" t="s">
        <v>190</v>
      </c>
      <c r="O6" s="130" t="s">
        <v>191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</row>
    <row r="7" spans="1:15" s="176" customFormat="1" ht="42" customHeight="1">
      <c r="A7" s="25">
        <v>2002</v>
      </c>
      <c r="B7" s="204">
        <f>SUM(E7,K7)</f>
        <v>97</v>
      </c>
      <c r="C7" s="205" t="s">
        <v>99</v>
      </c>
      <c r="D7" s="205" t="s">
        <v>99</v>
      </c>
      <c r="E7" s="204">
        <v>54</v>
      </c>
      <c r="F7" s="205" t="s">
        <v>99</v>
      </c>
      <c r="G7" s="205" t="s">
        <v>99</v>
      </c>
      <c r="H7" s="44"/>
      <c r="I7" s="205" t="s">
        <v>99</v>
      </c>
      <c r="J7" s="205" t="s">
        <v>99</v>
      </c>
      <c r="K7" s="204">
        <v>43</v>
      </c>
      <c r="L7" s="205" t="s">
        <v>99</v>
      </c>
      <c r="M7" s="205" t="s">
        <v>99</v>
      </c>
      <c r="N7" s="205" t="s">
        <v>99</v>
      </c>
      <c r="O7" s="205" t="s">
        <v>99</v>
      </c>
    </row>
    <row r="8" spans="1:15" s="176" customFormat="1" ht="42" customHeight="1">
      <c r="A8" s="25">
        <v>2003</v>
      </c>
      <c r="B8" s="204">
        <f>SUM(E8,K8)</f>
        <v>72</v>
      </c>
      <c r="C8" s="205" t="s">
        <v>99</v>
      </c>
      <c r="D8" s="205" t="s">
        <v>99</v>
      </c>
      <c r="E8" s="204">
        <v>54</v>
      </c>
      <c r="F8" s="205" t="s">
        <v>99</v>
      </c>
      <c r="G8" s="205" t="s">
        <v>99</v>
      </c>
      <c r="H8" s="44"/>
      <c r="I8" s="205" t="s">
        <v>99</v>
      </c>
      <c r="J8" s="205" t="s">
        <v>99</v>
      </c>
      <c r="K8" s="204">
        <v>18</v>
      </c>
      <c r="L8" s="205" t="s">
        <v>99</v>
      </c>
      <c r="M8" s="205" t="s">
        <v>99</v>
      </c>
      <c r="N8" s="205" t="s">
        <v>99</v>
      </c>
      <c r="O8" s="205" t="s">
        <v>99</v>
      </c>
    </row>
    <row r="9" spans="1:15" s="176" customFormat="1" ht="42" customHeight="1">
      <c r="A9" s="25">
        <v>2004</v>
      </c>
      <c r="B9" s="204">
        <f>SUM(E9,K9)</f>
        <v>73</v>
      </c>
      <c r="C9" s="205" t="s">
        <v>99</v>
      </c>
      <c r="D9" s="205" t="s">
        <v>99</v>
      </c>
      <c r="E9" s="204">
        <v>25</v>
      </c>
      <c r="F9" s="205" t="s">
        <v>99</v>
      </c>
      <c r="G9" s="205" t="s">
        <v>99</v>
      </c>
      <c r="H9" s="44"/>
      <c r="I9" s="205" t="s">
        <v>99</v>
      </c>
      <c r="J9" s="205" t="s">
        <v>99</v>
      </c>
      <c r="K9" s="204">
        <v>48</v>
      </c>
      <c r="L9" s="205" t="s">
        <v>99</v>
      </c>
      <c r="M9" s="205" t="s">
        <v>99</v>
      </c>
      <c r="N9" s="205" t="s">
        <v>99</v>
      </c>
      <c r="O9" s="205" t="s">
        <v>99</v>
      </c>
    </row>
    <row r="10" spans="1:15" s="176" customFormat="1" ht="42" customHeight="1">
      <c r="A10" s="25">
        <v>2005</v>
      </c>
      <c r="B10" s="204">
        <v>67</v>
      </c>
      <c r="C10" s="205" t="s">
        <v>99</v>
      </c>
      <c r="D10" s="205" t="s">
        <v>99</v>
      </c>
      <c r="E10" s="204">
        <v>22</v>
      </c>
      <c r="F10" s="205" t="s">
        <v>99</v>
      </c>
      <c r="G10" s="205" t="s">
        <v>99</v>
      </c>
      <c r="H10" s="44"/>
      <c r="I10" s="205" t="s">
        <v>99</v>
      </c>
      <c r="J10" s="205" t="s">
        <v>99</v>
      </c>
      <c r="K10" s="204">
        <v>45</v>
      </c>
      <c r="L10" s="205" t="s">
        <v>99</v>
      </c>
      <c r="M10" s="205" t="s">
        <v>99</v>
      </c>
      <c r="N10" s="205" t="s">
        <v>99</v>
      </c>
      <c r="O10" s="205" t="s">
        <v>99</v>
      </c>
    </row>
    <row r="11" spans="1:15" s="176" customFormat="1" ht="42" customHeight="1">
      <c r="A11" s="26">
        <v>2006</v>
      </c>
      <c r="B11" s="206">
        <f>SUM(B12:B18)</f>
        <v>39.9</v>
      </c>
      <c r="C11" s="206">
        <f>SUM(C12:C18)</f>
        <v>116.96</v>
      </c>
      <c r="D11" s="207" t="s">
        <v>255</v>
      </c>
      <c r="E11" s="206">
        <f>SUM(E12:E18)</f>
        <v>26.8</v>
      </c>
      <c r="F11" s="206">
        <f>SUM(F12:F18)</f>
        <v>75.03999999999999</v>
      </c>
      <c r="G11" s="207" t="s">
        <v>255</v>
      </c>
      <c r="H11" s="206"/>
      <c r="I11" s="206">
        <v>280</v>
      </c>
      <c r="J11" s="207" t="s">
        <v>255</v>
      </c>
      <c r="K11" s="206">
        <f>SUM(K12:K18)</f>
        <v>13.1</v>
      </c>
      <c r="L11" s="207">
        <f>SUM(L12:L18)</f>
        <v>41.92</v>
      </c>
      <c r="M11" s="207" t="s">
        <v>99</v>
      </c>
      <c r="N11" s="206">
        <v>320</v>
      </c>
      <c r="O11" s="207" t="s">
        <v>255</v>
      </c>
    </row>
    <row r="12" spans="1:15" s="176" customFormat="1" ht="42" customHeight="1">
      <c r="A12" s="27" t="s">
        <v>329</v>
      </c>
      <c r="B12" s="204">
        <f aca="true" t="shared" si="0" ref="B12:C18">SUM(E12,K12)</f>
        <v>6</v>
      </c>
      <c r="C12" s="205">
        <f>SUM(F12,L12)</f>
        <v>16.8</v>
      </c>
      <c r="D12" s="205" t="s">
        <v>330</v>
      </c>
      <c r="E12" s="204">
        <v>6</v>
      </c>
      <c r="F12" s="205">
        <f>E12*I12*10/1000</f>
        <v>16.8</v>
      </c>
      <c r="G12" s="205" t="s">
        <v>255</v>
      </c>
      <c r="H12" s="44"/>
      <c r="I12" s="205">
        <v>280</v>
      </c>
      <c r="J12" s="205" t="s">
        <v>255</v>
      </c>
      <c r="K12" s="205" t="s">
        <v>255</v>
      </c>
      <c r="L12" s="205" t="s">
        <v>255</v>
      </c>
      <c r="M12" s="205" t="s">
        <v>255</v>
      </c>
      <c r="N12" s="205">
        <v>320</v>
      </c>
      <c r="O12" s="205" t="s">
        <v>255</v>
      </c>
    </row>
    <row r="13" spans="1:15" s="176" customFormat="1" ht="42" customHeight="1">
      <c r="A13" s="27" t="s">
        <v>331</v>
      </c>
      <c r="B13" s="205" t="s">
        <v>255</v>
      </c>
      <c r="C13" s="205" t="s">
        <v>255</v>
      </c>
      <c r="D13" s="205" t="s">
        <v>99</v>
      </c>
      <c r="E13" s="204">
        <v>0</v>
      </c>
      <c r="F13" s="205" t="s">
        <v>255</v>
      </c>
      <c r="G13" s="205" t="s">
        <v>255</v>
      </c>
      <c r="H13" s="44"/>
      <c r="I13" s="205" t="s">
        <v>255</v>
      </c>
      <c r="J13" s="205" t="s">
        <v>255</v>
      </c>
      <c r="K13" s="205" t="s">
        <v>255</v>
      </c>
      <c r="L13" s="205" t="s">
        <v>255</v>
      </c>
      <c r="M13" s="205" t="s">
        <v>255</v>
      </c>
      <c r="N13" s="205" t="s">
        <v>255</v>
      </c>
      <c r="O13" s="205" t="s">
        <v>255</v>
      </c>
    </row>
    <row r="14" spans="1:15" s="176" customFormat="1" ht="42" customHeight="1">
      <c r="A14" s="27" t="s">
        <v>109</v>
      </c>
      <c r="B14" s="204">
        <f t="shared" si="0"/>
        <v>12.5</v>
      </c>
      <c r="C14" s="205">
        <f t="shared" si="0"/>
        <v>36.8</v>
      </c>
      <c r="D14" s="205" t="s">
        <v>99</v>
      </c>
      <c r="E14" s="204">
        <v>8</v>
      </c>
      <c r="F14" s="205">
        <f>E14*I14*10/1000</f>
        <v>22.4</v>
      </c>
      <c r="G14" s="205" t="s">
        <v>255</v>
      </c>
      <c r="H14" s="44"/>
      <c r="I14" s="205">
        <v>280</v>
      </c>
      <c r="J14" s="205" t="s">
        <v>255</v>
      </c>
      <c r="K14" s="204">
        <v>4.5</v>
      </c>
      <c r="L14" s="205">
        <f>K14*N14*10/1000</f>
        <v>14.4</v>
      </c>
      <c r="M14" s="205" t="s">
        <v>255</v>
      </c>
      <c r="N14" s="205">
        <v>320</v>
      </c>
      <c r="O14" s="205" t="s">
        <v>255</v>
      </c>
    </row>
    <row r="15" spans="1:15" s="184" customFormat="1" ht="42" customHeight="1">
      <c r="A15" s="27" t="s">
        <v>332</v>
      </c>
      <c r="B15" s="204">
        <f t="shared" si="0"/>
        <v>1</v>
      </c>
      <c r="C15" s="205">
        <f t="shared" si="0"/>
        <v>2.8</v>
      </c>
      <c r="D15" s="207" t="s">
        <v>333</v>
      </c>
      <c r="E15" s="204">
        <v>1</v>
      </c>
      <c r="F15" s="205">
        <f>E15*I15*10/1000</f>
        <v>2.8</v>
      </c>
      <c r="G15" s="207" t="s">
        <v>255</v>
      </c>
      <c r="H15" s="40"/>
      <c r="I15" s="205">
        <v>280</v>
      </c>
      <c r="J15" s="207" t="s">
        <v>255</v>
      </c>
      <c r="K15" s="205" t="s">
        <v>255</v>
      </c>
      <c r="L15" s="205" t="s">
        <v>255</v>
      </c>
      <c r="M15" s="205" t="s">
        <v>99</v>
      </c>
      <c r="N15" s="205">
        <v>320</v>
      </c>
      <c r="O15" s="207" t="s">
        <v>255</v>
      </c>
    </row>
    <row r="16" spans="1:15" ht="42" customHeight="1">
      <c r="A16" s="27" t="s">
        <v>334</v>
      </c>
      <c r="B16" s="204">
        <f t="shared" si="0"/>
        <v>10.399999999999999</v>
      </c>
      <c r="C16" s="205">
        <f t="shared" si="0"/>
        <v>31.36</v>
      </c>
      <c r="D16" s="44" t="s">
        <v>255</v>
      </c>
      <c r="E16" s="44">
        <v>4.8</v>
      </c>
      <c r="F16" s="205">
        <f>E16*I16*10/1000</f>
        <v>13.44</v>
      </c>
      <c r="G16" s="44" t="s">
        <v>255</v>
      </c>
      <c r="H16" s="44"/>
      <c r="I16" s="205">
        <v>280</v>
      </c>
      <c r="J16" s="44" t="s">
        <v>255</v>
      </c>
      <c r="K16" s="44">
        <v>5.6</v>
      </c>
      <c r="L16" s="205">
        <f>K16*N16*10/1000</f>
        <v>17.92</v>
      </c>
      <c r="M16" s="44" t="s">
        <v>255</v>
      </c>
      <c r="N16" s="205">
        <v>320</v>
      </c>
      <c r="O16" s="44" t="s">
        <v>255</v>
      </c>
    </row>
    <row r="17" spans="1:15" ht="42" customHeight="1">
      <c r="A17" s="27" t="s">
        <v>335</v>
      </c>
      <c r="B17" s="204">
        <f t="shared" si="0"/>
        <v>3</v>
      </c>
      <c r="C17" s="205">
        <f t="shared" si="0"/>
        <v>8.4</v>
      </c>
      <c r="D17" s="44" t="s">
        <v>255</v>
      </c>
      <c r="E17" s="44">
        <v>3</v>
      </c>
      <c r="F17" s="205">
        <f>E17*I17*10/1000</f>
        <v>8.4</v>
      </c>
      <c r="G17" s="44" t="s">
        <v>255</v>
      </c>
      <c r="H17" s="44"/>
      <c r="I17" s="205">
        <v>280</v>
      </c>
      <c r="J17" s="44" t="s">
        <v>255</v>
      </c>
      <c r="K17" s="44" t="s">
        <v>255</v>
      </c>
      <c r="L17" s="205" t="s">
        <v>255</v>
      </c>
      <c r="M17" s="44" t="s">
        <v>255</v>
      </c>
      <c r="N17" s="205">
        <v>320</v>
      </c>
      <c r="O17" s="44" t="s">
        <v>255</v>
      </c>
    </row>
    <row r="18" spans="1:15" ht="42" customHeight="1" thickBot="1">
      <c r="A18" s="28" t="s">
        <v>321</v>
      </c>
      <c r="B18" s="208">
        <f t="shared" si="0"/>
        <v>7</v>
      </c>
      <c r="C18" s="335">
        <f t="shared" si="0"/>
        <v>20.799999999999997</v>
      </c>
      <c r="D18" s="117" t="s">
        <v>336</v>
      </c>
      <c r="E18" s="117">
        <v>4</v>
      </c>
      <c r="F18" s="335">
        <f>E18*I18*10/1000</f>
        <v>11.2</v>
      </c>
      <c r="G18" s="117" t="s">
        <v>255</v>
      </c>
      <c r="H18" s="44"/>
      <c r="I18" s="335">
        <v>280</v>
      </c>
      <c r="J18" s="117" t="s">
        <v>255</v>
      </c>
      <c r="K18" s="117">
        <v>3</v>
      </c>
      <c r="L18" s="335">
        <f>K18*N18*10/1000</f>
        <v>9.6</v>
      </c>
      <c r="M18" s="117" t="s">
        <v>255</v>
      </c>
      <c r="N18" s="335">
        <v>320</v>
      </c>
      <c r="O18" s="117" t="s">
        <v>255</v>
      </c>
    </row>
    <row r="19" ht="14.25" thickTop="1">
      <c r="A19" s="106" t="s">
        <v>192</v>
      </c>
    </row>
  </sheetData>
  <mergeCells count="12">
    <mergeCell ref="A1:G1"/>
    <mergeCell ref="I1:O1"/>
    <mergeCell ref="I5:J5"/>
    <mergeCell ref="N5:O5"/>
    <mergeCell ref="B3:D3"/>
    <mergeCell ref="E3:G3"/>
    <mergeCell ref="F4:G4"/>
    <mergeCell ref="I4:J4"/>
    <mergeCell ref="K3:O3"/>
    <mergeCell ref="L4:O4"/>
    <mergeCell ref="I3:J3"/>
    <mergeCell ref="C4:D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14.5546875" style="24" customWidth="1"/>
    <col min="2" max="2" width="7.4453125" style="118" customWidth="1"/>
    <col min="3" max="3" width="7.4453125" style="119" customWidth="1"/>
    <col min="4" max="4" width="7.4453125" style="222" customWidth="1"/>
    <col min="5" max="5" width="7.4453125" style="119" customWidth="1"/>
    <col min="6" max="6" width="7.4453125" style="118" customWidth="1"/>
    <col min="7" max="7" width="7.4453125" style="222" customWidth="1"/>
    <col min="8" max="8" width="7.4453125" style="119" customWidth="1"/>
    <col min="9" max="9" width="7.4453125" style="118" customWidth="1"/>
    <col min="10" max="10" width="7.4453125" style="222" customWidth="1"/>
    <col min="11" max="11" width="2.77734375" style="222" customWidth="1"/>
    <col min="12" max="12" width="7.77734375" style="119" customWidth="1"/>
    <col min="13" max="13" width="6.10546875" style="118" customWidth="1"/>
    <col min="14" max="14" width="6.10546875" style="222" customWidth="1"/>
    <col min="15" max="15" width="7.77734375" style="119" customWidth="1"/>
    <col min="16" max="16" width="6.10546875" style="118" customWidth="1"/>
    <col min="17" max="17" width="6.10546875" style="222" customWidth="1"/>
    <col min="18" max="18" width="7.77734375" style="119" customWidth="1"/>
    <col min="19" max="19" width="6.10546875" style="118" customWidth="1"/>
    <col min="20" max="20" width="6.10546875" style="222" customWidth="1"/>
    <col min="21" max="21" width="7.77734375" style="119" customWidth="1"/>
    <col min="22" max="22" width="6.10546875" style="118" customWidth="1"/>
    <col min="23" max="16384" width="8.88671875" style="78" customWidth="1"/>
  </cols>
  <sheetData>
    <row r="1" spans="1:22" s="65" customFormat="1" ht="45" customHeight="1">
      <c r="A1" s="390" t="s">
        <v>375</v>
      </c>
      <c r="B1" s="390"/>
      <c r="C1" s="390"/>
      <c r="D1" s="390"/>
      <c r="E1" s="390"/>
      <c r="F1" s="390"/>
      <c r="G1" s="390"/>
      <c r="H1" s="390"/>
      <c r="I1" s="390"/>
      <c r="J1" s="390"/>
      <c r="K1" s="299"/>
      <c r="L1" s="405" t="s">
        <v>268</v>
      </c>
      <c r="M1" s="405"/>
      <c r="N1" s="405"/>
      <c r="O1" s="405"/>
      <c r="P1" s="405"/>
      <c r="Q1" s="405"/>
      <c r="R1" s="405"/>
      <c r="S1" s="405"/>
      <c r="T1" s="405"/>
      <c r="U1" s="405"/>
      <c r="V1" s="405"/>
    </row>
    <row r="2" spans="1:22" s="32" customFormat="1" ht="25.5" customHeight="1" thickBot="1">
      <c r="A2" s="29" t="s">
        <v>57</v>
      </c>
      <c r="B2" s="112"/>
      <c r="C2" s="113"/>
      <c r="D2" s="213"/>
      <c r="E2" s="112"/>
      <c r="F2" s="112"/>
      <c r="G2" s="213"/>
      <c r="H2" s="113"/>
      <c r="I2" s="112"/>
      <c r="J2" s="213"/>
      <c r="K2" s="214"/>
      <c r="L2" s="113"/>
      <c r="M2" s="112"/>
      <c r="N2" s="213"/>
      <c r="O2" s="113"/>
      <c r="P2" s="112"/>
      <c r="Q2" s="213"/>
      <c r="R2" s="113"/>
      <c r="S2" s="112"/>
      <c r="T2" s="213"/>
      <c r="U2" s="113"/>
      <c r="V2" s="94" t="s">
        <v>58</v>
      </c>
    </row>
    <row r="3" spans="1:22" s="31" customFormat="1" ht="16.5" customHeight="1" thickTop="1">
      <c r="A3" s="127" t="s">
        <v>102</v>
      </c>
      <c r="B3" s="374" t="s">
        <v>197</v>
      </c>
      <c r="C3" s="372"/>
      <c r="D3" s="372"/>
      <c r="E3" s="372"/>
      <c r="F3" s="372"/>
      <c r="G3" s="372"/>
      <c r="H3" s="372"/>
      <c r="I3" s="372"/>
      <c r="J3" s="372"/>
      <c r="K3" s="240"/>
      <c r="L3" s="239"/>
      <c r="M3" s="239"/>
      <c r="N3" s="372" t="s">
        <v>198</v>
      </c>
      <c r="O3" s="372"/>
      <c r="P3" s="372"/>
      <c r="Q3" s="372"/>
      <c r="R3" s="372"/>
      <c r="S3" s="372"/>
      <c r="T3" s="372"/>
      <c r="U3" s="372"/>
      <c r="V3" s="372"/>
    </row>
    <row r="4" spans="1:22" s="31" customFormat="1" ht="15.75" customHeight="1">
      <c r="A4" s="25" t="s">
        <v>105</v>
      </c>
      <c r="B4" s="165" t="s">
        <v>199</v>
      </c>
      <c r="C4" s="151" t="s">
        <v>13</v>
      </c>
      <c r="D4" s="408" t="s">
        <v>200</v>
      </c>
      <c r="E4" s="398"/>
      <c r="F4" s="399"/>
      <c r="G4" s="408" t="s">
        <v>201</v>
      </c>
      <c r="H4" s="398"/>
      <c r="I4" s="399"/>
      <c r="J4" s="227" t="s">
        <v>204</v>
      </c>
      <c r="K4" s="241"/>
      <c r="L4" s="407" t="s">
        <v>203</v>
      </c>
      <c r="M4" s="407"/>
      <c r="N4" s="407" t="s">
        <v>118</v>
      </c>
      <c r="O4" s="407"/>
      <c r="P4" s="409"/>
      <c r="Q4" s="45"/>
      <c r="R4" s="212" t="s">
        <v>59</v>
      </c>
      <c r="S4" s="137"/>
      <c r="T4" s="406" t="s">
        <v>60</v>
      </c>
      <c r="U4" s="407"/>
      <c r="V4" s="407"/>
    </row>
    <row r="5" spans="1:22" s="31" customFormat="1" ht="15.75" customHeight="1">
      <c r="A5" s="25" t="s">
        <v>106</v>
      </c>
      <c r="B5" s="180"/>
      <c r="C5" s="37"/>
      <c r="D5" s="228" t="s">
        <v>202</v>
      </c>
      <c r="E5" s="152" t="s">
        <v>13</v>
      </c>
      <c r="F5" s="194"/>
      <c r="G5" s="228" t="s">
        <v>202</v>
      </c>
      <c r="H5" s="152" t="s">
        <v>13</v>
      </c>
      <c r="I5" s="194"/>
      <c r="J5" s="45" t="s">
        <v>202</v>
      </c>
      <c r="K5" s="45"/>
      <c r="L5" s="131" t="s">
        <v>13</v>
      </c>
      <c r="M5" s="230"/>
      <c r="N5" s="229" t="s">
        <v>202</v>
      </c>
      <c r="O5" s="152" t="s">
        <v>13</v>
      </c>
      <c r="P5" s="194"/>
      <c r="Q5" s="228" t="s">
        <v>202</v>
      </c>
      <c r="R5" s="152" t="s">
        <v>13</v>
      </c>
      <c r="S5" s="194"/>
      <c r="T5" s="229" t="s">
        <v>202</v>
      </c>
      <c r="U5" s="152" t="s">
        <v>13</v>
      </c>
      <c r="V5" s="230"/>
    </row>
    <row r="6" spans="1:22" s="31" customFormat="1" ht="15.75" customHeight="1">
      <c r="A6" s="139" t="s">
        <v>95</v>
      </c>
      <c r="B6" s="231" t="s">
        <v>10</v>
      </c>
      <c r="C6" s="232" t="s">
        <v>11</v>
      </c>
      <c r="D6" s="233" t="s">
        <v>10</v>
      </c>
      <c r="E6" s="232" t="s">
        <v>11</v>
      </c>
      <c r="F6" s="234" t="s">
        <v>63</v>
      </c>
      <c r="G6" s="233" t="s">
        <v>10</v>
      </c>
      <c r="H6" s="232" t="s">
        <v>11</v>
      </c>
      <c r="I6" s="234" t="s">
        <v>63</v>
      </c>
      <c r="J6" s="238" t="s">
        <v>10</v>
      </c>
      <c r="K6" s="242"/>
      <c r="L6" s="235" t="s">
        <v>11</v>
      </c>
      <c r="M6" s="236" t="s">
        <v>63</v>
      </c>
      <c r="N6" s="233" t="s">
        <v>10</v>
      </c>
      <c r="O6" s="237" t="s">
        <v>11</v>
      </c>
      <c r="P6" s="234" t="s">
        <v>63</v>
      </c>
      <c r="Q6" s="233" t="s">
        <v>10</v>
      </c>
      <c r="R6" s="237" t="s">
        <v>11</v>
      </c>
      <c r="S6" s="234" t="s">
        <v>63</v>
      </c>
      <c r="T6" s="233" t="s">
        <v>10</v>
      </c>
      <c r="U6" s="237" t="s">
        <v>11</v>
      </c>
      <c r="V6" s="236" t="s">
        <v>63</v>
      </c>
    </row>
    <row r="7" spans="1:23" s="32" customFormat="1" ht="41.25" customHeight="1">
      <c r="A7" s="25">
        <v>2002</v>
      </c>
      <c r="B7" s="49">
        <f>SUM(D7,G7,J7,N7,Q7,T7)</f>
        <v>148.6</v>
      </c>
      <c r="C7" s="215">
        <f>SUM(E7,H7,L7,O7,R7,U7)</f>
        <v>4616.9</v>
      </c>
      <c r="D7" s="49">
        <v>45.5</v>
      </c>
      <c r="E7" s="49">
        <v>837.9</v>
      </c>
      <c r="F7" s="46">
        <v>1842</v>
      </c>
      <c r="G7" s="42" t="s">
        <v>99</v>
      </c>
      <c r="H7" s="216" t="s">
        <v>99</v>
      </c>
      <c r="I7" s="216" t="s">
        <v>99</v>
      </c>
      <c r="J7" s="49">
        <v>2.6</v>
      </c>
      <c r="K7" s="49"/>
      <c r="L7" s="49">
        <v>78</v>
      </c>
      <c r="M7" s="46">
        <v>3000</v>
      </c>
      <c r="N7" s="49">
        <v>48.9</v>
      </c>
      <c r="O7" s="49">
        <v>2572.6</v>
      </c>
      <c r="P7" s="46">
        <v>5264</v>
      </c>
      <c r="Q7" s="49">
        <v>45.9</v>
      </c>
      <c r="R7" s="49">
        <v>1049.2</v>
      </c>
      <c r="S7" s="46">
        <v>2336</v>
      </c>
      <c r="T7" s="49">
        <v>5.7</v>
      </c>
      <c r="U7" s="49">
        <v>79.2</v>
      </c>
      <c r="V7" s="46">
        <v>1389</v>
      </c>
      <c r="W7" s="70"/>
    </row>
    <row r="8" spans="1:23" s="32" customFormat="1" ht="41.25" customHeight="1">
      <c r="A8" s="25">
        <v>2003</v>
      </c>
      <c r="B8" s="49">
        <f>SUM(D8,G8,J8,N8,Q8,T8)</f>
        <v>139.5</v>
      </c>
      <c r="C8" s="215">
        <f>SUM(E8,H8,L8,O8,R8,U8)</f>
        <v>4060.5</v>
      </c>
      <c r="D8" s="49">
        <v>41</v>
      </c>
      <c r="E8" s="49">
        <v>419.5</v>
      </c>
      <c r="F8" s="46">
        <v>15226</v>
      </c>
      <c r="G8" s="45" t="s">
        <v>99</v>
      </c>
      <c r="H8" s="216" t="s">
        <v>99</v>
      </c>
      <c r="I8" s="216" t="s">
        <v>99</v>
      </c>
      <c r="J8" s="49">
        <v>2.7</v>
      </c>
      <c r="K8" s="49"/>
      <c r="L8" s="49">
        <v>73.7</v>
      </c>
      <c r="M8" s="46">
        <v>16380</v>
      </c>
      <c r="N8" s="49">
        <v>46.5</v>
      </c>
      <c r="O8" s="49">
        <v>1989.7</v>
      </c>
      <c r="P8" s="46">
        <v>25677</v>
      </c>
      <c r="Q8" s="49">
        <v>43.5</v>
      </c>
      <c r="R8" s="49">
        <v>1170.6</v>
      </c>
      <c r="S8" s="46">
        <v>16150</v>
      </c>
      <c r="T8" s="49">
        <v>5.8</v>
      </c>
      <c r="U8" s="49">
        <v>407</v>
      </c>
      <c r="V8" s="46">
        <v>42064</v>
      </c>
      <c r="W8" s="70"/>
    </row>
    <row r="9" spans="1:23" s="32" customFormat="1" ht="41.25" customHeight="1">
      <c r="A9" s="25">
        <v>2004</v>
      </c>
      <c r="B9" s="49">
        <f>SUM(D9,G9,J9,N9,Q9,T9)</f>
        <v>201.3</v>
      </c>
      <c r="C9" s="215">
        <f>SUM(E9,H9,L9,O9,R9,U9)</f>
        <v>7927.5</v>
      </c>
      <c r="D9" s="49">
        <v>53.1</v>
      </c>
      <c r="E9" s="45" t="s">
        <v>100</v>
      </c>
      <c r="F9" s="46">
        <v>18381</v>
      </c>
      <c r="G9" s="42" t="s">
        <v>99</v>
      </c>
      <c r="H9" s="216" t="s">
        <v>99</v>
      </c>
      <c r="I9" s="216" t="s">
        <v>99</v>
      </c>
      <c r="J9" s="45" t="s">
        <v>99</v>
      </c>
      <c r="K9" s="45"/>
      <c r="L9" s="45" t="s">
        <v>99</v>
      </c>
      <c r="M9" s="44" t="s">
        <v>99</v>
      </c>
      <c r="N9" s="49">
        <v>45.8</v>
      </c>
      <c r="O9" s="49">
        <v>3452.7</v>
      </c>
      <c r="P9" s="46">
        <v>42343</v>
      </c>
      <c r="Q9" s="49">
        <v>50</v>
      </c>
      <c r="R9" s="49">
        <v>1341.3</v>
      </c>
      <c r="S9" s="46">
        <v>16291</v>
      </c>
      <c r="T9" s="49">
        <v>52.4</v>
      </c>
      <c r="U9" s="49">
        <v>3133.5</v>
      </c>
      <c r="V9" s="46">
        <v>40329</v>
      </c>
      <c r="W9" s="70"/>
    </row>
    <row r="10" spans="1:23" s="32" customFormat="1" ht="41.25" customHeight="1">
      <c r="A10" s="25">
        <v>2005</v>
      </c>
      <c r="B10" s="49">
        <v>161.2</v>
      </c>
      <c r="C10" s="215">
        <v>8931.5</v>
      </c>
      <c r="D10" s="313">
        <v>59.3</v>
      </c>
      <c r="E10" s="313">
        <v>2203.8</v>
      </c>
      <c r="F10" s="314">
        <v>3597</v>
      </c>
      <c r="G10" s="42" t="s">
        <v>99</v>
      </c>
      <c r="H10" s="42" t="s">
        <v>99</v>
      </c>
      <c r="I10" s="42" t="s">
        <v>99</v>
      </c>
      <c r="J10" s="42" t="s">
        <v>99</v>
      </c>
      <c r="K10" s="42"/>
      <c r="L10" s="42" t="s">
        <v>99</v>
      </c>
      <c r="M10" s="42" t="s">
        <v>99</v>
      </c>
      <c r="N10" s="313">
        <v>51.8</v>
      </c>
      <c r="O10" s="313">
        <v>3890.8</v>
      </c>
      <c r="P10" s="314">
        <v>7523</v>
      </c>
      <c r="Q10" s="313">
        <v>34</v>
      </c>
      <c r="R10" s="313">
        <v>1511</v>
      </c>
      <c r="S10" s="314">
        <v>4465</v>
      </c>
      <c r="T10" s="313">
        <v>16.1</v>
      </c>
      <c r="U10" s="313">
        <v>1325.9</v>
      </c>
      <c r="V10" s="314">
        <v>8188</v>
      </c>
      <c r="W10" s="70"/>
    </row>
    <row r="11" spans="1:23" s="74" customFormat="1" ht="41.25" customHeight="1">
      <c r="A11" s="26">
        <v>2006</v>
      </c>
      <c r="B11" s="336">
        <v>161</v>
      </c>
      <c r="C11" s="336">
        <v>10948</v>
      </c>
      <c r="D11" s="41">
        <v>55</v>
      </c>
      <c r="E11" s="336">
        <v>2155</v>
      </c>
      <c r="F11" s="336">
        <v>3090.285714285714</v>
      </c>
      <c r="G11" s="41" t="s">
        <v>99</v>
      </c>
      <c r="H11" s="41" t="s">
        <v>99</v>
      </c>
      <c r="I11" s="41" t="s">
        <v>99</v>
      </c>
      <c r="J11" s="41" t="s">
        <v>99</v>
      </c>
      <c r="K11" s="41"/>
      <c r="L11" s="41" t="s">
        <v>99</v>
      </c>
      <c r="M11" s="41" t="s">
        <v>99</v>
      </c>
      <c r="N11" s="41">
        <v>53</v>
      </c>
      <c r="O11" s="336">
        <v>3892.8</v>
      </c>
      <c r="P11" s="336">
        <v>7029.857142857143</v>
      </c>
      <c r="Q11" s="41">
        <v>33.8</v>
      </c>
      <c r="R11" s="336">
        <v>1508.7</v>
      </c>
      <c r="S11" s="336">
        <v>3809</v>
      </c>
      <c r="T11" s="41">
        <v>48</v>
      </c>
      <c r="U11" s="336">
        <v>3365.8</v>
      </c>
      <c r="V11" s="336">
        <v>53171</v>
      </c>
      <c r="W11" s="219"/>
    </row>
    <row r="12" spans="1:23" s="32" customFormat="1" ht="41.25" customHeight="1">
      <c r="A12" s="27" t="s">
        <v>337</v>
      </c>
      <c r="B12" s="150">
        <v>45</v>
      </c>
      <c r="C12" s="150">
        <v>3325.9</v>
      </c>
      <c r="D12" s="323">
        <v>1.2</v>
      </c>
      <c r="E12" s="150">
        <v>26</v>
      </c>
      <c r="F12" s="150">
        <v>2166</v>
      </c>
      <c r="G12" s="323" t="s">
        <v>255</v>
      </c>
      <c r="H12" s="323" t="s">
        <v>255</v>
      </c>
      <c r="I12" s="323" t="s">
        <v>255</v>
      </c>
      <c r="J12" s="323" t="s">
        <v>255</v>
      </c>
      <c r="K12" s="323"/>
      <c r="L12" s="323" t="s">
        <v>255</v>
      </c>
      <c r="M12" s="323" t="s">
        <v>255</v>
      </c>
      <c r="N12" s="323">
        <v>30.2</v>
      </c>
      <c r="O12" s="150">
        <v>2185</v>
      </c>
      <c r="P12" s="150">
        <v>8524</v>
      </c>
      <c r="Q12" s="323">
        <v>9.1</v>
      </c>
      <c r="R12" s="150">
        <v>391</v>
      </c>
      <c r="S12" s="150">
        <v>4300</v>
      </c>
      <c r="T12" s="323">
        <v>8.5</v>
      </c>
      <c r="U12" s="150">
        <v>723.9</v>
      </c>
      <c r="V12" s="150">
        <v>8240</v>
      </c>
      <c r="W12" s="70"/>
    </row>
    <row r="13" spans="1:23" s="32" customFormat="1" ht="41.25" customHeight="1">
      <c r="A13" s="27" t="s">
        <v>338</v>
      </c>
      <c r="B13" s="150">
        <v>0.7</v>
      </c>
      <c r="C13" s="150">
        <v>528</v>
      </c>
      <c r="D13" s="323" t="s">
        <v>255</v>
      </c>
      <c r="E13" s="150" t="s">
        <v>255</v>
      </c>
      <c r="F13" s="150" t="s">
        <v>255</v>
      </c>
      <c r="G13" s="323" t="s">
        <v>255</v>
      </c>
      <c r="H13" s="323" t="s">
        <v>255</v>
      </c>
      <c r="I13" s="323" t="s">
        <v>255</v>
      </c>
      <c r="J13" s="323" t="s">
        <v>255</v>
      </c>
      <c r="K13" s="323"/>
      <c r="L13" s="323" t="s">
        <v>255</v>
      </c>
      <c r="M13" s="323" t="s">
        <v>255</v>
      </c>
      <c r="N13" s="323" t="s">
        <v>255</v>
      </c>
      <c r="O13" s="150" t="s">
        <v>99</v>
      </c>
      <c r="P13" s="150" t="s">
        <v>99</v>
      </c>
      <c r="Q13" s="323" t="s">
        <v>99</v>
      </c>
      <c r="R13" s="150" t="s">
        <v>99</v>
      </c>
      <c r="S13" s="150" t="s">
        <v>99</v>
      </c>
      <c r="T13" s="323">
        <v>6.2</v>
      </c>
      <c r="U13" s="150">
        <v>528</v>
      </c>
      <c r="V13" s="150">
        <v>8100</v>
      </c>
      <c r="W13" s="70"/>
    </row>
    <row r="14" spans="1:23" s="32" customFormat="1" ht="41.25" customHeight="1">
      <c r="A14" s="27" t="s">
        <v>339</v>
      </c>
      <c r="B14" s="150">
        <v>9.7</v>
      </c>
      <c r="C14" s="150">
        <v>664.8</v>
      </c>
      <c r="D14" s="323">
        <v>4.7</v>
      </c>
      <c r="E14" s="150">
        <v>183</v>
      </c>
      <c r="F14" s="150">
        <v>3893</v>
      </c>
      <c r="G14" s="323" t="s">
        <v>255</v>
      </c>
      <c r="H14" s="323" t="s">
        <v>255</v>
      </c>
      <c r="I14" s="323" t="s">
        <v>255</v>
      </c>
      <c r="J14" s="323" t="s">
        <v>255</v>
      </c>
      <c r="K14" s="323"/>
      <c r="L14" s="323" t="s">
        <v>255</v>
      </c>
      <c r="M14" s="323" t="s">
        <v>255</v>
      </c>
      <c r="N14" s="323">
        <v>1.8</v>
      </c>
      <c r="O14" s="150">
        <v>158.9</v>
      </c>
      <c r="P14" s="150">
        <v>7250</v>
      </c>
      <c r="Q14" s="323">
        <v>3.2</v>
      </c>
      <c r="R14" s="150">
        <v>152.9</v>
      </c>
      <c r="S14" s="150">
        <v>5178</v>
      </c>
      <c r="T14" s="323">
        <v>0.2</v>
      </c>
      <c r="U14" s="150">
        <v>170</v>
      </c>
      <c r="V14" s="150">
        <v>8351</v>
      </c>
      <c r="W14" s="70"/>
    </row>
    <row r="15" spans="1:23" s="32" customFormat="1" ht="41.25" customHeight="1">
      <c r="A15" s="27" t="s">
        <v>340</v>
      </c>
      <c r="B15" s="131">
        <v>15.2</v>
      </c>
      <c r="C15" s="131">
        <v>761.3</v>
      </c>
      <c r="D15" s="45">
        <v>4</v>
      </c>
      <c r="E15" s="131">
        <v>135</v>
      </c>
      <c r="F15" s="131">
        <v>3375</v>
      </c>
      <c r="G15" s="45" t="s">
        <v>255</v>
      </c>
      <c r="H15" s="45" t="s">
        <v>255</v>
      </c>
      <c r="I15" s="45" t="s">
        <v>255</v>
      </c>
      <c r="J15" s="45" t="s">
        <v>255</v>
      </c>
      <c r="K15" s="45"/>
      <c r="L15" s="45" t="s">
        <v>255</v>
      </c>
      <c r="M15" s="45" t="s">
        <v>255</v>
      </c>
      <c r="N15" s="45">
        <v>2.4</v>
      </c>
      <c r="O15" s="131">
        <v>201</v>
      </c>
      <c r="P15" s="131">
        <v>8420</v>
      </c>
      <c r="Q15" s="45">
        <v>9</v>
      </c>
      <c r="R15" s="131">
        <v>425.3</v>
      </c>
      <c r="S15" s="131">
        <v>4778</v>
      </c>
      <c r="T15" s="45" t="s">
        <v>99</v>
      </c>
      <c r="U15" s="131" t="s">
        <v>99</v>
      </c>
      <c r="V15" s="131" t="s">
        <v>99</v>
      </c>
      <c r="W15" s="70"/>
    </row>
    <row r="16" spans="1:23" s="32" customFormat="1" ht="41.25" customHeight="1">
      <c r="A16" s="27" t="s">
        <v>341</v>
      </c>
      <c r="B16" s="131">
        <v>20.9</v>
      </c>
      <c r="C16" s="131">
        <v>1172.1</v>
      </c>
      <c r="D16" s="45">
        <v>15.9</v>
      </c>
      <c r="E16" s="131">
        <v>698</v>
      </c>
      <c r="F16" s="131">
        <v>4389</v>
      </c>
      <c r="G16" s="45" t="s">
        <v>255</v>
      </c>
      <c r="H16" s="45" t="s">
        <v>255</v>
      </c>
      <c r="I16" s="45" t="s">
        <v>255</v>
      </c>
      <c r="J16" s="45" t="s">
        <v>255</v>
      </c>
      <c r="K16" s="45"/>
      <c r="L16" s="45" t="s">
        <v>255</v>
      </c>
      <c r="M16" s="45" t="s">
        <v>255</v>
      </c>
      <c r="N16" s="45">
        <v>2.4</v>
      </c>
      <c r="O16" s="131">
        <v>165.3</v>
      </c>
      <c r="P16" s="131">
        <v>9512</v>
      </c>
      <c r="Q16" s="45">
        <v>1.5</v>
      </c>
      <c r="R16" s="131">
        <v>62.8</v>
      </c>
      <c r="S16" s="131">
        <v>3925</v>
      </c>
      <c r="T16" s="45">
        <v>2.9</v>
      </c>
      <c r="U16" s="131">
        <v>246</v>
      </c>
      <c r="V16" s="131">
        <v>7952</v>
      </c>
      <c r="W16" s="70"/>
    </row>
    <row r="17" spans="1:23" s="32" customFormat="1" ht="41.25" customHeight="1">
      <c r="A17" s="27" t="s">
        <v>342</v>
      </c>
      <c r="B17" s="131">
        <v>24.1</v>
      </c>
      <c r="C17" s="131">
        <v>1535.8</v>
      </c>
      <c r="D17" s="45">
        <v>5</v>
      </c>
      <c r="E17" s="131">
        <v>207</v>
      </c>
      <c r="F17" s="131">
        <v>4140</v>
      </c>
      <c r="G17" s="45" t="s">
        <v>255</v>
      </c>
      <c r="H17" s="45" t="s">
        <v>255</v>
      </c>
      <c r="I17" s="45" t="s">
        <v>255</v>
      </c>
      <c r="J17" s="45" t="s">
        <v>255</v>
      </c>
      <c r="K17" s="45"/>
      <c r="L17" s="45" t="s">
        <v>255</v>
      </c>
      <c r="M17" s="45" t="s">
        <v>255</v>
      </c>
      <c r="N17" s="45">
        <v>13.9</v>
      </c>
      <c r="O17" s="131">
        <v>1015.3</v>
      </c>
      <c r="P17" s="131">
        <v>8245</v>
      </c>
      <c r="Q17" s="45">
        <v>4</v>
      </c>
      <c r="R17" s="131">
        <v>186.5</v>
      </c>
      <c r="S17" s="131">
        <v>4337</v>
      </c>
      <c r="T17" s="45">
        <v>1.5</v>
      </c>
      <c r="U17" s="131">
        <v>127</v>
      </c>
      <c r="V17" s="131">
        <v>7988</v>
      </c>
      <c r="W17" s="70"/>
    </row>
    <row r="18" spans="1:23" s="74" customFormat="1" ht="41.25" customHeight="1" thickBot="1">
      <c r="A18" s="28" t="s">
        <v>343</v>
      </c>
      <c r="B18" s="324">
        <v>45</v>
      </c>
      <c r="C18" s="325">
        <v>2960.4</v>
      </c>
      <c r="D18" s="290">
        <v>25.4</v>
      </c>
      <c r="E18" s="325">
        <v>932</v>
      </c>
      <c r="F18" s="325">
        <v>3669</v>
      </c>
      <c r="G18" s="290" t="s">
        <v>255</v>
      </c>
      <c r="H18" s="290" t="s">
        <v>255</v>
      </c>
      <c r="I18" s="290" t="s">
        <v>255</v>
      </c>
      <c r="J18" s="290" t="s">
        <v>255</v>
      </c>
      <c r="K18" s="45"/>
      <c r="L18" s="290" t="s">
        <v>255</v>
      </c>
      <c r="M18" s="290" t="s">
        <v>255</v>
      </c>
      <c r="N18" s="290">
        <v>2.3</v>
      </c>
      <c r="O18" s="325">
        <v>167.3</v>
      </c>
      <c r="P18" s="325">
        <v>7258</v>
      </c>
      <c r="Q18" s="290">
        <v>7</v>
      </c>
      <c r="R18" s="325">
        <v>290.2</v>
      </c>
      <c r="S18" s="325">
        <v>4145</v>
      </c>
      <c r="T18" s="290">
        <v>28.7</v>
      </c>
      <c r="U18" s="325">
        <v>1570.9</v>
      </c>
      <c r="V18" s="325">
        <v>12540</v>
      </c>
      <c r="W18" s="219"/>
    </row>
    <row r="19" spans="1:22" ht="15.75" customHeight="1" thickTop="1">
      <c r="A19" s="32" t="s">
        <v>94</v>
      </c>
      <c r="B19" s="78"/>
      <c r="C19" s="126"/>
      <c r="D19" s="220"/>
      <c r="E19" s="126"/>
      <c r="F19" s="126"/>
      <c r="G19" s="221"/>
      <c r="H19" s="126"/>
      <c r="I19" s="126"/>
      <c r="J19" s="220"/>
      <c r="K19" s="220"/>
      <c r="L19" s="126"/>
      <c r="M19" s="126"/>
      <c r="N19" s="220"/>
      <c r="O19" s="126"/>
      <c r="P19" s="126"/>
      <c r="Q19" s="220"/>
      <c r="R19" s="126"/>
      <c r="S19" s="126"/>
      <c r="T19" s="220"/>
      <c r="U19" s="126"/>
      <c r="V19" s="126"/>
    </row>
    <row r="20" spans="1:22" ht="13.5">
      <c r="A20" s="32"/>
      <c r="B20" s="126"/>
      <c r="C20" s="126"/>
      <c r="D20" s="220"/>
      <c r="E20" s="126"/>
      <c r="F20" s="126"/>
      <c r="G20" s="221"/>
      <c r="H20" s="126"/>
      <c r="I20" s="126"/>
      <c r="J20" s="220"/>
      <c r="K20" s="220"/>
      <c r="L20" s="126"/>
      <c r="M20" s="126"/>
      <c r="N20" s="220"/>
      <c r="O20" s="126"/>
      <c r="P20" s="126"/>
      <c r="Q20" s="220"/>
      <c r="R20" s="126"/>
      <c r="S20" s="126"/>
      <c r="T20" s="220"/>
      <c r="U20" s="126"/>
      <c r="V20" s="126"/>
    </row>
    <row r="21" spans="2:22" ht="13.5">
      <c r="B21" s="75"/>
      <c r="C21" s="75"/>
      <c r="E21" s="75"/>
      <c r="F21" s="75"/>
      <c r="G21" s="223"/>
      <c r="H21" s="75"/>
      <c r="I21" s="75"/>
      <c r="L21" s="75"/>
      <c r="M21" s="75"/>
      <c r="O21" s="75"/>
      <c r="P21" s="75"/>
      <c r="R21" s="75"/>
      <c r="S21" s="75"/>
      <c r="U21" s="75"/>
      <c r="V21" s="75"/>
    </row>
    <row r="22" spans="2:22" ht="13.5">
      <c r="B22" s="75"/>
      <c r="C22" s="75"/>
      <c r="E22" s="75"/>
      <c r="F22" s="75"/>
      <c r="G22" s="223"/>
      <c r="H22" s="75"/>
      <c r="I22" s="75"/>
      <c r="L22" s="75"/>
      <c r="M22" s="75"/>
      <c r="O22" s="75"/>
      <c r="P22" s="75"/>
      <c r="R22" s="75"/>
      <c r="S22" s="75"/>
      <c r="U22" s="75"/>
      <c r="V22" s="75"/>
    </row>
    <row r="23" spans="2:22" ht="13.5">
      <c r="B23" s="75"/>
      <c r="C23" s="75"/>
      <c r="E23" s="75"/>
      <c r="F23" s="75"/>
      <c r="G23" s="223"/>
      <c r="H23" s="75"/>
      <c r="I23" s="75"/>
      <c r="L23" s="75"/>
      <c r="M23" s="75"/>
      <c r="O23" s="75"/>
      <c r="P23" s="75"/>
      <c r="R23" s="75"/>
      <c r="S23" s="75"/>
      <c r="U23" s="75"/>
      <c r="V23" s="75"/>
    </row>
    <row r="24" spans="1:22" ht="13.5">
      <c r="A24" s="78"/>
      <c r="B24" s="126"/>
      <c r="C24" s="126"/>
      <c r="D24" s="220"/>
      <c r="E24" s="126"/>
      <c r="F24" s="126"/>
      <c r="G24" s="221"/>
      <c r="H24" s="126"/>
      <c r="I24" s="126"/>
      <c r="J24" s="220"/>
      <c r="K24" s="220"/>
      <c r="L24" s="126"/>
      <c r="M24" s="126"/>
      <c r="N24" s="220"/>
      <c r="O24" s="126"/>
      <c r="P24" s="126"/>
      <c r="Q24" s="220"/>
      <c r="R24" s="126"/>
      <c r="S24" s="126"/>
      <c r="T24" s="220"/>
      <c r="U24" s="126"/>
      <c r="V24" s="126"/>
    </row>
    <row r="25" spans="1:22" ht="13.5">
      <c r="A25" s="78"/>
      <c r="B25" s="126"/>
      <c r="C25" s="126"/>
      <c r="D25" s="220"/>
      <c r="E25" s="126"/>
      <c r="F25" s="126"/>
      <c r="G25" s="221"/>
      <c r="H25" s="126"/>
      <c r="I25" s="126"/>
      <c r="J25" s="220"/>
      <c r="K25" s="220"/>
      <c r="L25" s="126"/>
      <c r="M25" s="126"/>
      <c r="N25" s="220"/>
      <c r="O25" s="126"/>
      <c r="P25" s="126"/>
      <c r="Q25" s="220"/>
      <c r="R25" s="126"/>
      <c r="S25" s="126"/>
      <c r="T25" s="220"/>
      <c r="U25" s="126"/>
      <c r="V25" s="126"/>
    </row>
    <row r="26" spans="1:22" ht="13.5">
      <c r="A26" s="78"/>
      <c r="B26" s="126"/>
      <c r="C26" s="126"/>
      <c r="D26" s="220"/>
      <c r="E26" s="126"/>
      <c r="F26" s="126"/>
      <c r="G26" s="221"/>
      <c r="H26" s="126"/>
      <c r="I26" s="126"/>
      <c r="J26" s="220"/>
      <c r="K26" s="220"/>
      <c r="L26" s="126"/>
      <c r="M26" s="126"/>
      <c r="N26" s="220"/>
      <c r="O26" s="126"/>
      <c r="P26" s="126"/>
      <c r="Q26" s="220"/>
      <c r="R26" s="126"/>
      <c r="S26" s="126"/>
      <c r="T26" s="220"/>
      <c r="U26" s="126"/>
      <c r="V26" s="126"/>
    </row>
    <row r="27" spans="1:22" ht="13.5">
      <c r="A27" s="78"/>
      <c r="B27" s="126"/>
      <c r="C27" s="126"/>
      <c r="D27" s="220"/>
      <c r="E27" s="126"/>
      <c r="F27" s="126"/>
      <c r="G27" s="221"/>
      <c r="H27" s="126"/>
      <c r="I27" s="126"/>
      <c r="J27" s="220"/>
      <c r="K27" s="220"/>
      <c r="L27" s="126"/>
      <c r="M27" s="126"/>
      <c r="N27" s="220"/>
      <c r="O27" s="126"/>
      <c r="P27" s="126"/>
      <c r="Q27" s="220"/>
      <c r="R27" s="126"/>
      <c r="S27" s="126"/>
      <c r="T27" s="220"/>
      <c r="U27" s="126"/>
      <c r="V27" s="126"/>
    </row>
    <row r="28" spans="1:22" ht="13.5">
      <c r="A28" s="78"/>
      <c r="B28" s="126"/>
      <c r="C28" s="126"/>
      <c r="D28" s="220"/>
      <c r="E28" s="126"/>
      <c r="F28" s="126"/>
      <c r="G28" s="221"/>
      <c r="H28" s="126"/>
      <c r="I28" s="126"/>
      <c r="J28" s="220"/>
      <c r="K28" s="220"/>
      <c r="L28" s="126"/>
      <c r="M28" s="126"/>
      <c r="N28" s="220"/>
      <c r="O28" s="126"/>
      <c r="P28" s="126"/>
      <c r="Q28" s="220"/>
      <c r="R28" s="126"/>
      <c r="S28" s="126"/>
      <c r="T28" s="220"/>
      <c r="U28" s="126"/>
      <c r="V28" s="126"/>
    </row>
    <row r="29" spans="1:22" ht="13.5">
      <c r="A29" s="78"/>
      <c r="B29" s="126"/>
      <c r="C29" s="126"/>
      <c r="D29" s="220"/>
      <c r="E29" s="126"/>
      <c r="F29" s="126"/>
      <c r="G29" s="221"/>
      <c r="H29" s="126"/>
      <c r="I29" s="126"/>
      <c r="J29" s="220"/>
      <c r="K29" s="220"/>
      <c r="L29" s="126"/>
      <c r="M29" s="126"/>
      <c r="N29" s="220"/>
      <c r="O29" s="126"/>
      <c r="P29" s="126"/>
      <c r="Q29" s="220"/>
      <c r="R29" s="126"/>
      <c r="S29" s="126"/>
      <c r="T29" s="220"/>
      <c r="U29" s="126"/>
      <c r="V29" s="126"/>
    </row>
    <row r="30" spans="1:22" ht="13.5">
      <c r="A30" s="78"/>
      <c r="B30" s="126"/>
      <c r="C30" s="126"/>
      <c r="D30" s="220"/>
      <c r="E30" s="126"/>
      <c r="F30" s="126"/>
      <c r="G30" s="221"/>
      <c r="H30" s="126"/>
      <c r="I30" s="126"/>
      <c r="J30" s="220"/>
      <c r="K30" s="220"/>
      <c r="L30" s="126"/>
      <c r="M30" s="126"/>
      <c r="N30" s="220"/>
      <c r="O30" s="126"/>
      <c r="P30" s="126"/>
      <c r="Q30" s="220"/>
      <c r="R30" s="126"/>
      <c r="S30" s="126"/>
      <c r="T30" s="220"/>
      <c r="U30" s="126"/>
      <c r="V30" s="126"/>
    </row>
    <row r="31" spans="1:22" ht="13.5">
      <c r="A31" s="78"/>
      <c r="B31" s="126"/>
      <c r="C31" s="126"/>
      <c r="D31" s="220"/>
      <c r="E31" s="126"/>
      <c r="F31" s="126"/>
      <c r="G31" s="221"/>
      <c r="H31" s="126"/>
      <c r="I31" s="126"/>
      <c r="J31" s="220"/>
      <c r="K31" s="220"/>
      <c r="L31" s="126"/>
      <c r="M31" s="126"/>
      <c r="N31" s="220"/>
      <c r="O31" s="126"/>
      <c r="P31" s="126"/>
      <c r="Q31" s="220"/>
      <c r="R31" s="126"/>
      <c r="S31" s="126"/>
      <c r="T31" s="220"/>
      <c r="U31" s="126"/>
      <c r="V31" s="126"/>
    </row>
    <row r="32" spans="1:22" ht="13.5">
      <c r="A32" s="78"/>
      <c r="B32" s="126"/>
      <c r="C32" s="126"/>
      <c r="D32" s="220"/>
      <c r="E32" s="126"/>
      <c r="F32" s="126"/>
      <c r="G32" s="221"/>
      <c r="H32" s="126"/>
      <c r="I32" s="126"/>
      <c r="J32" s="220"/>
      <c r="K32" s="220"/>
      <c r="L32" s="126"/>
      <c r="M32" s="126"/>
      <c r="N32" s="220"/>
      <c r="O32" s="126"/>
      <c r="P32" s="126"/>
      <c r="Q32" s="220"/>
      <c r="R32" s="126"/>
      <c r="S32" s="126"/>
      <c r="T32" s="220"/>
      <c r="U32" s="126"/>
      <c r="V32" s="126"/>
    </row>
    <row r="33" spans="1:22" ht="13.5">
      <c r="A33" s="78"/>
      <c r="B33" s="126"/>
      <c r="C33" s="126"/>
      <c r="D33" s="220"/>
      <c r="E33" s="126"/>
      <c r="F33" s="126"/>
      <c r="G33" s="221"/>
      <c r="H33" s="126"/>
      <c r="I33" s="126"/>
      <c r="J33" s="220"/>
      <c r="K33" s="220"/>
      <c r="L33" s="126"/>
      <c r="M33" s="126"/>
      <c r="N33" s="220"/>
      <c r="O33" s="126"/>
      <c r="P33" s="126"/>
      <c r="Q33" s="220"/>
      <c r="R33" s="126"/>
      <c r="S33" s="126"/>
      <c r="T33" s="220"/>
      <c r="U33" s="126"/>
      <c r="V33" s="126"/>
    </row>
    <row r="34" spans="1:22" ht="13.5">
      <c r="A34" s="78"/>
      <c r="B34" s="126"/>
      <c r="C34" s="126"/>
      <c r="D34" s="220"/>
      <c r="E34" s="126"/>
      <c r="F34" s="126"/>
      <c r="G34" s="221"/>
      <c r="H34" s="126"/>
      <c r="I34" s="126"/>
      <c r="J34" s="220"/>
      <c r="K34" s="220"/>
      <c r="L34" s="126"/>
      <c r="M34" s="126"/>
      <c r="N34" s="220"/>
      <c r="O34" s="126"/>
      <c r="P34" s="126"/>
      <c r="Q34" s="220"/>
      <c r="R34" s="126"/>
      <c r="S34" s="126"/>
      <c r="T34" s="220"/>
      <c r="U34" s="126"/>
      <c r="V34" s="126"/>
    </row>
    <row r="35" spans="1:22" ht="13.5">
      <c r="A35" s="78"/>
      <c r="B35" s="126"/>
      <c r="C35" s="126"/>
      <c r="D35" s="220"/>
      <c r="E35" s="126"/>
      <c r="F35" s="126"/>
      <c r="G35" s="220"/>
      <c r="H35" s="126"/>
      <c r="I35" s="126"/>
      <c r="J35" s="220"/>
      <c r="K35" s="220"/>
      <c r="L35" s="126"/>
      <c r="M35" s="126"/>
      <c r="N35" s="220"/>
      <c r="O35" s="126"/>
      <c r="P35" s="126"/>
      <c r="Q35" s="220"/>
      <c r="R35" s="126"/>
      <c r="S35" s="126"/>
      <c r="T35" s="220"/>
      <c r="U35" s="126"/>
      <c r="V35" s="126"/>
    </row>
    <row r="36" spans="1:22" ht="13.5">
      <c r="A36" s="78"/>
      <c r="B36" s="126"/>
      <c r="C36" s="126"/>
      <c r="D36" s="220"/>
      <c r="E36" s="126"/>
      <c r="F36" s="126"/>
      <c r="G36" s="220"/>
      <c r="H36" s="126"/>
      <c r="I36" s="126"/>
      <c r="J36" s="220"/>
      <c r="K36" s="220"/>
      <c r="L36" s="126"/>
      <c r="M36" s="126"/>
      <c r="N36" s="220"/>
      <c r="O36" s="126"/>
      <c r="P36" s="126"/>
      <c r="Q36" s="220"/>
      <c r="R36" s="126"/>
      <c r="S36" s="126"/>
      <c r="T36" s="220"/>
      <c r="U36" s="126"/>
      <c r="V36" s="126"/>
    </row>
    <row r="37" spans="1:22" ht="13.5">
      <c r="A37" s="78"/>
      <c r="B37" s="126"/>
      <c r="C37" s="126"/>
      <c r="D37" s="220"/>
      <c r="E37" s="126"/>
      <c r="F37" s="126"/>
      <c r="G37" s="220"/>
      <c r="H37" s="126"/>
      <c r="I37" s="126"/>
      <c r="J37" s="220"/>
      <c r="K37" s="220"/>
      <c r="L37" s="126"/>
      <c r="M37" s="126"/>
      <c r="N37" s="220"/>
      <c r="O37" s="126"/>
      <c r="P37" s="126"/>
      <c r="Q37" s="220"/>
      <c r="R37" s="126"/>
      <c r="S37" s="126"/>
      <c r="T37" s="220"/>
      <c r="U37" s="126"/>
      <c r="V37" s="126"/>
    </row>
    <row r="38" spans="1:22" ht="13.5">
      <c r="A38" s="78"/>
      <c r="B38" s="126"/>
      <c r="C38" s="126"/>
      <c r="D38" s="220"/>
      <c r="E38" s="126"/>
      <c r="F38" s="126"/>
      <c r="G38" s="220"/>
      <c r="H38" s="126"/>
      <c r="I38" s="126"/>
      <c r="J38" s="220"/>
      <c r="K38" s="220"/>
      <c r="L38" s="126"/>
      <c r="M38" s="126"/>
      <c r="N38" s="220"/>
      <c r="O38" s="126"/>
      <c r="P38" s="126"/>
      <c r="Q38" s="220"/>
      <c r="R38" s="126"/>
      <c r="S38" s="126"/>
      <c r="T38" s="220"/>
      <c r="U38" s="126"/>
      <c r="V38" s="126"/>
    </row>
    <row r="39" spans="1:22" ht="13.5">
      <c r="A39" s="78"/>
      <c r="B39" s="126"/>
      <c r="C39" s="126"/>
      <c r="D39" s="220"/>
      <c r="E39" s="126"/>
      <c r="F39" s="126"/>
      <c r="G39" s="220"/>
      <c r="H39" s="126"/>
      <c r="I39" s="126"/>
      <c r="J39" s="220"/>
      <c r="K39" s="220"/>
      <c r="L39" s="126"/>
      <c r="M39" s="126"/>
      <c r="N39" s="220"/>
      <c r="O39" s="126"/>
      <c r="P39" s="126"/>
      <c r="Q39" s="220"/>
      <c r="R39" s="126"/>
      <c r="S39" s="126"/>
      <c r="T39" s="220"/>
      <c r="U39" s="126"/>
      <c r="V39" s="126"/>
    </row>
    <row r="40" spans="1:22" ht="13.5">
      <c r="A40" s="78"/>
      <c r="B40" s="126"/>
      <c r="C40" s="126"/>
      <c r="D40" s="220"/>
      <c r="E40" s="126"/>
      <c r="F40" s="126"/>
      <c r="G40" s="220"/>
      <c r="H40" s="126"/>
      <c r="I40" s="126"/>
      <c r="J40" s="220"/>
      <c r="K40" s="220"/>
      <c r="L40" s="126"/>
      <c r="M40" s="126"/>
      <c r="N40" s="220"/>
      <c r="O40" s="126"/>
      <c r="P40" s="126"/>
      <c r="Q40" s="220"/>
      <c r="R40" s="126"/>
      <c r="S40" s="126"/>
      <c r="T40" s="220"/>
      <c r="U40" s="126"/>
      <c r="V40" s="126"/>
    </row>
    <row r="41" spans="1:22" ht="13.5">
      <c r="A41" s="78"/>
      <c r="B41" s="126"/>
      <c r="C41" s="126"/>
      <c r="D41" s="220"/>
      <c r="E41" s="126"/>
      <c r="F41" s="126"/>
      <c r="G41" s="220"/>
      <c r="H41" s="126"/>
      <c r="I41" s="126"/>
      <c r="J41" s="220"/>
      <c r="K41" s="220"/>
      <c r="L41" s="126"/>
      <c r="M41" s="126"/>
      <c r="N41" s="220"/>
      <c r="O41" s="126"/>
      <c r="P41" s="126"/>
      <c r="Q41" s="220"/>
      <c r="R41" s="126"/>
      <c r="S41" s="126"/>
      <c r="T41" s="220"/>
      <c r="U41" s="126"/>
      <c r="V41" s="126"/>
    </row>
    <row r="42" spans="1:22" ht="13.5">
      <c r="A42" s="78"/>
      <c r="B42" s="126"/>
      <c r="C42" s="126"/>
      <c r="D42" s="220"/>
      <c r="E42" s="126"/>
      <c r="F42" s="126"/>
      <c r="G42" s="220"/>
      <c r="H42" s="126"/>
      <c r="I42" s="126"/>
      <c r="J42" s="220"/>
      <c r="K42" s="220"/>
      <c r="L42" s="126"/>
      <c r="M42" s="126"/>
      <c r="N42" s="220"/>
      <c r="O42" s="126"/>
      <c r="P42" s="126"/>
      <c r="Q42" s="220"/>
      <c r="R42" s="126"/>
      <c r="S42" s="126"/>
      <c r="T42" s="220"/>
      <c r="U42" s="126"/>
      <c r="V42" s="126"/>
    </row>
    <row r="43" spans="1:22" ht="13.5">
      <c r="A43" s="78"/>
      <c r="B43" s="126"/>
      <c r="C43" s="126"/>
      <c r="D43" s="220"/>
      <c r="E43" s="126"/>
      <c r="F43" s="126"/>
      <c r="G43" s="220"/>
      <c r="H43" s="126"/>
      <c r="I43" s="126"/>
      <c r="J43" s="220"/>
      <c r="K43" s="220"/>
      <c r="L43" s="126"/>
      <c r="M43" s="126"/>
      <c r="N43" s="220"/>
      <c r="O43" s="126"/>
      <c r="P43" s="126"/>
      <c r="Q43" s="220"/>
      <c r="R43" s="126"/>
      <c r="S43" s="126"/>
      <c r="T43" s="220"/>
      <c r="U43" s="126"/>
      <c r="V43" s="126"/>
    </row>
    <row r="44" spans="2:22" ht="13.5">
      <c r="B44" s="75"/>
      <c r="C44" s="75"/>
      <c r="E44" s="75"/>
      <c r="F44" s="75"/>
      <c r="H44" s="75"/>
      <c r="I44" s="75"/>
      <c r="L44" s="75"/>
      <c r="M44" s="75"/>
      <c r="O44" s="75"/>
      <c r="P44" s="75"/>
      <c r="R44" s="75"/>
      <c r="S44" s="75"/>
      <c r="U44" s="75"/>
      <c r="V44" s="75"/>
    </row>
    <row r="45" spans="2:22" ht="13.5">
      <c r="B45" s="75"/>
      <c r="C45" s="75"/>
      <c r="E45" s="75"/>
      <c r="F45" s="75"/>
      <c r="H45" s="75"/>
      <c r="I45" s="75"/>
      <c r="L45" s="75"/>
      <c r="M45" s="75"/>
      <c r="O45" s="75"/>
      <c r="P45" s="75"/>
      <c r="R45" s="75"/>
      <c r="S45" s="75"/>
      <c r="U45" s="75"/>
      <c r="V45" s="75"/>
    </row>
    <row r="46" spans="2:22" ht="13.5">
      <c r="B46" s="75"/>
      <c r="C46" s="75"/>
      <c r="E46" s="75"/>
      <c r="F46" s="75"/>
      <c r="H46" s="75"/>
      <c r="I46" s="75"/>
      <c r="L46" s="75"/>
      <c r="M46" s="75"/>
      <c r="O46" s="75"/>
      <c r="P46" s="75"/>
      <c r="R46" s="75"/>
      <c r="S46" s="75"/>
      <c r="U46" s="75"/>
      <c r="V46" s="75"/>
    </row>
    <row r="47" spans="2:22" ht="13.5">
      <c r="B47" s="75"/>
      <c r="C47" s="75"/>
      <c r="E47" s="75"/>
      <c r="F47" s="75"/>
      <c r="H47" s="75"/>
      <c r="I47" s="75"/>
      <c r="L47" s="75"/>
      <c r="M47" s="75"/>
      <c r="O47" s="75"/>
      <c r="P47" s="75"/>
      <c r="R47" s="75"/>
      <c r="S47" s="75"/>
      <c r="U47" s="75"/>
      <c r="V47" s="75"/>
    </row>
    <row r="48" spans="2:22" ht="13.5">
      <c r="B48" s="75"/>
      <c r="C48" s="75"/>
      <c r="E48" s="75"/>
      <c r="F48" s="75"/>
      <c r="H48" s="75"/>
      <c r="I48" s="75"/>
      <c r="L48" s="75"/>
      <c r="M48" s="75"/>
      <c r="O48" s="75"/>
      <c r="P48" s="75"/>
      <c r="R48" s="75"/>
      <c r="S48" s="75"/>
      <c r="U48" s="75"/>
      <c r="V48" s="75"/>
    </row>
    <row r="49" spans="2:22" ht="13.5">
      <c r="B49" s="75"/>
      <c r="C49" s="75"/>
      <c r="E49" s="75"/>
      <c r="F49" s="75"/>
      <c r="H49" s="75"/>
      <c r="I49" s="75"/>
      <c r="L49" s="75"/>
      <c r="M49" s="75"/>
      <c r="O49" s="75"/>
      <c r="P49" s="75"/>
      <c r="R49" s="75"/>
      <c r="S49" s="75"/>
      <c r="U49" s="75"/>
      <c r="V49" s="75"/>
    </row>
    <row r="50" spans="2:22" ht="13.5">
      <c r="B50" s="75"/>
      <c r="C50" s="75"/>
      <c r="E50" s="75"/>
      <c r="F50" s="75"/>
      <c r="H50" s="75"/>
      <c r="I50" s="75"/>
      <c r="L50" s="75"/>
      <c r="M50" s="75"/>
      <c r="O50" s="75"/>
      <c r="P50" s="75"/>
      <c r="R50" s="75"/>
      <c r="S50" s="75"/>
      <c r="U50" s="75"/>
      <c r="V50" s="75"/>
    </row>
    <row r="51" spans="1:22" s="174" customFormat="1" ht="105.75" customHeight="1">
      <c r="A51" s="187"/>
      <c r="B51" s="76"/>
      <c r="C51" s="76"/>
      <c r="D51" s="223"/>
      <c r="E51" s="1"/>
      <c r="F51" s="198"/>
      <c r="G51" s="224"/>
      <c r="H51" s="210"/>
      <c r="I51" s="198"/>
      <c r="J51" s="224"/>
      <c r="K51" s="224"/>
      <c r="L51" s="76"/>
      <c r="M51" s="198"/>
      <c r="N51" s="224"/>
      <c r="O51" s="187"/>
      <c r="P51" s="198"/>
      <c r="Q51" s="225"/>
      <c r="S51" s="198"/>
      <c r="T51" s="225"/>
      <c r="V51" s="198"/>
    </row>
    <row r="52" spans="1:22" s="174" customFormat="1" ht="105.75" customHeight="1">
      <c r="A52" s="187"/>
      <c r="B52" s="76"/>
      <c r="C52" s="76"/>
      <c r="D52" s="223"/>
      <c r="E52" s="1"/>
      <c r="F52" s="198"/>
      <c r="G52" s="224"/>
      <c r="H52" s="210"/>
      <c r="I52" s="198"/>
      <c r="J52" s="224"/>
      <c r="K52" s="224"/>
      <c r="L52" s="76"/>
      <c r="M52" s="198"/>
      <c r="N52" s="224"/>
      <c r="O52" s="187"/>
      <c r="P52" s="198"/>
      <c r="Q52" s="225"/>
      <c r="S52" s="198"/>
      <c r="T52" s="225"/>
      <c r="V52" s="198"/>
    </row>
    <row r="53" spans="1:22" s="174" customFormat="1" ht="69" customHeight="1">
      <c r="A53" s="187"/>
      <c r="B53" s="76"/>
      <c r="C53" s="76"/>
      <c r="D53" s="223"/>
      <c r="E53" s="1"/>
      <c r="F53" s="198"/>
      <c r="G53" s="224"/>
      <c r="H53" s="210"/>
      <c r="I53" s="198"/>
      <c r="J53" s="224"/>
      <c r="K53" s="224"/>
      <c r="L53" s="76"/>
      <c r="M53" s="198"/>
      <c r="N53" s="224"/>
      <c r="O53" s="187"/>
      <c r="P53" s="198"/>
      <c r="Q53" s="225"/>
      <c r="S53" s="198"/>
      <c r="T53" s="225"/>
      <c r="V53" s="198"/>
    </row>
  </sheetData>
  <mergeCells count="9">
    <mergeCell ref="A1:J1"/>
    <mergeCell ref="L1:V1"/>
    <mergeCell ref="T4:V4"/>
    <mergeCell ref="N3:V3"/>
    <mergeCell ref="G4:I4"/>
    <mergeCell ref="D4:F4"/>
    <mergeCell ref="L4:M4"/>
    <mergeCell ref="B3:J3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pane xSplit="1" ySplit="6" topLeftCell="K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8.88671875" defaultRowHeight="13.5"/>
  <cols>
    <col min="1" max="1" width="14.5546875" style="24" customWidth="1"/>
    <col min="2" max="2" width="5.10546875" style="118" customWidth="1"/>
    <col min="3" max="3" width="7.99609375" style="119" bestFit="1" customWidth="1"/>
    <col min="4" max="4" width="5.10546875" style="118" customWidth="1"/>
    <col min="5" max="5" width="7.77734375" style="119" customWidth="1"/>
    <col min="6" max="6" width="9.88671875" style="118" bestFit="1" customWidth="1"/>
    <col min="7" max="7" width="5.10546875" style="118" customWidth="1"/>
    <col min="8" max="8" width="7.77734375" style="119" customWidth="1"/>
    <col min="9" max="10" width="5.10546875" style="118" customWidth="1"/>
    <col min="11" max="11" width="7.77734375" style="119" customWidth="1"/>
    <col min="12" max="12" width="5.99609375" style="118" bestFit="1" customWidth="1"/>
    <col min="13" max="13" width="2.77734375" style="256" customWidth="1"/>
    <col min="14" max="14" width="6.3359375" style="118" customWidth="1"/>
    <col min="15" max="15" width="7.77734375" style="119" customWidth="1"/>
    <col min="16" max="17" width="6.3359375" style="118" customWidth="1"/>
    <col min="18" max="18" width="6.3359375" style="119" customWidth="1"/>
    <col min="19" max="19" width="6.3359375" style="118" customWidth="1"/>
    <col min="20" max="20" width="7.77734375" style="119" customWidth="1"/>
    <col min="21" max="22" width="6.3359375" style="119" customWidth="1"/>
    <col min="23" max="23" width="7.77734375" style="119" customWidth="1"/>
    <col min="24" max="24" width="6.3359375" style="119" customWidth="1"/>
    <col min="25" max="16384" width="8.88671875" style="78" customWidth="1"/>
  </cols>
  <sheetData>
    <row r="1" spans="1:24" s="65" customFormat="1" ht="45" customHeight="1">
      <c r="A1" s="390" t="s">
        <v>215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00"/>
      <c r="N1" s="396" t="s">
        <v>266</v>
      </c>
      <c r="O1" s="396"/>
      <c r="P1" s="396"/>
      <c r="Q1" s="396"/>
      <c r="R1" s="396"/>
      <c r="S1" s="396"/>
      <c r="T1" s="396"/>
      <c r="U1" s="396"/>
      <c r="V1" s="396"/>
      <c r="W1" s="396"/>
      <c r="X1" s="396"/>
    </row>
    <row r="2" spans="1:24" s="32" customFormat="1" ht="25.5" customHeight="1" thickBot="1">
      <c r="A2" s="29" t="s">
        <v>57</v>
      </c>
      <c r="B2" s="112"/>
      <c r="C2" s="113"/>
      <c r="D2" s="112"/>
      <c r="E2" s="112"/>
      <c r="F2" s="112"/>
      <c r="G2" s="112"/>
      <c r="H2" s="113"/>
      <c r="I2" s="112"/>
      <c r="J2" s="112"/>
      <c r="K2" s="113"/>
      <c r="L2" s="112"/>
      <c r="M2" s="106"/>
      <c r="N2" s="112"/>
      <c r="O2" s="113"/>
      <c r="P2" s="112"/>
      <c r="Q2" s="112"/>
      <c r="R2" s="113"/>
      <c r="S2" s="112"/>
      <c r="T2" s="113"/>
      <c r="U2" s="113"/>
      <c r="V2" s="113"/>
      <c r="W2" s="113"/>
      <c r="X2" s="94" t="s">
        <v>61</v>
      </c>
    </row>
    <row r="3" spans="1:24" s="31" customFormat="1" ht="16.5" customHeight="1" thickTop="1">
      <c r="A3" s="127" t="s">
        <v>102</v>
      </c>
      <c r="B3" s="374" t="s">
        <v>216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"/>
      <c r="N3" s="372" t="s">
        <v>217</v>
      </c>
      <c r="O3" s="372"/>
      <c r="P3" s="373"/>
      <c r="Q3" s="374" t="s">
        <v>218</v>
      </c>
      <c r="R3" s="372"/>
      <c r="S3" s="372"/>
      <c r="T3" s="372"/>
      <c r="U3" s="372"/>
      <c r="V3" s="372"/>
      <c r="W3" s="372"/>
      <c r="X3" s="372"/>
    </row>
    <row r="4" spans="1:24" s="31" customFormat="1" ht="15.75" customHeight="1">
      <c r="A4" s="25" t="s">
        <v>105</v>
      </c>
      <c r="B4" s="165" t="s">
        <v>199</v>
      </c>
      <c r="C4" s="151" t="s">
        <v>13</v>
      </c>
      <c r="D4" s="408" t="s">
        <v>280</v>
      </c>
      <c r="E4" s="398"/>
      <c r="F4" s="399"/>
      <c r="G4" s="37"/>
      <c r="H4" s="226" t="s">
        <v>219</v>
      </c>
      <c r="I4" s="25"/>
      <c r="J4" s="408" t="s">
        <v>281</v>
      </c>
      <c r="K4" s="398"/>
      <c r="L4" s="398"/>
      <c r="M4" s="37"/>
      <c r="N4" s="398" t="s">
        <v>282</v>
      </c>
      <c r="O4" s="398"/>
      <c r="P4" s="399"/>
      <c r="Q4" s="165" t="s">
        <v>199</v>
      </c>
      <c r="R4" s="151" t="s">
        <v>220</v>
      </c>
      <c r="S4" s="408" t="s">
        <v>221</v>
      </c>
      <c r="T4" s="398"/>
      <c r="U4" s="399"/>
      <c r="V4" s="408" t="s">
        <v>222</v>
      </c>
      <c r="W4" s="398"/>
      <c r="X4" s="398"/>
    </row>
    <row r="5" spans="1:24" s="31" customFormat="1" ht="15.75" customHeight="1">
      <c r="A5" s="25" t="s">
        <v>106</v>
      </c>
      <c r="B5" s="180"/>
      <c r="C5" s="37"/>
      <c r="D5" s="165" t="s">
        <v>202</v>
      </c>
      <c r="E5" s="152" t="s">
        <v>13</v>
      </c>
      <c r="F5" s="194"/>
      <c r="G5" s="165" t="s">
        <v>202</v>
      </c>
      <c r="H5" s="152" t="s">
        <v>13</v>
      </c>
      <c r="I5" s="194"/>
      <c r="J5" s="165" t="s">
        <v>202</v>
      </c>
      <c r="K5" s="131" t="s">
        <v>13</v>
      </c>
      <c r="L5" s="230"/>
      <c r="M5" s="37"/>
      <c r="N5" s="136" t="s">
        <v>202</v>
      </c>
      <c r="O5" s="152" t="s">
        <v>13</v>
      </c>
      <c r="P5" s="194"/>
      <c r="Q5" s="180"/>
      <c r="R5" s="180"/>
      <c r="S5" s="136" t="s">
        <v>202</v>
      </c>
      <c r="T5" s="131" t="s">
        <v>13</v>
      </c>
      <c r="U5" s="194"/>
      <c r="V5" s="136" t="s">
        <v>202</v>
      </c>
      <c r="W5" s="131" t="s">
        <v>13</v>
      </c>
      <c r="X5" s="230"/>
    </row>
    <row r="6" spans="1:24" s="31" customFormat="1" ht="15.75" customHeight="1">
      <c r="A6" s="140" t="s">
        <v>205</v>
      </c>
      <c r="B6" s="231" t="s">
        <v>10</v>
      </c>
      <c r="C6" s="232" t="s">
        <v>11</v>
      </c>
      <c r="D6" s="231" t="s">
        <v>10</v>
      </c>
      <c r="E6" s="232" t="s">
        <v>11</v>
      </c>
      <c r="F6" s="234" t="s">
        <v>63</v>
      </c>
      <c r="G6" s="231" t="s">
        <v>10</v>
      </c>
      <c r="H6" s="232" t="s">
        <v>11</v>
      </c>
      <c r="I6" s="234" t="s">
        <v>63</v>
      </c>
      <c r="J6" s="231" t="s">
        <v>10</v>
      </c>
      <c r="K6" s="235" t="s">
        <v>11</v>
      </c>
      <c r="L6" s="236" t="s">
        <v>63</v>
      </c>
      <c r="M6" s="257"/>
      <c r="N6" s="231" t="s">
        <v>10</v>
      </c>
      <c r="O6" s="237" t="s">
        <v>11</v>
      </c>
      <c r="P6" s="234" t="s">
        <v>63</v>
      </c>
      <c r="Q6" s="231" t="s">
        <v>10</v>
      </c>
      <c r="R6" s="231" t="s">
        <v>223</v>
      </c>
      <c r="S6" s="231" t="s">
        <v>10</v>
      </c>
      <c r="T6" s="237" t="s">
        <v>11</v>
      </c>
      <c r="U6" s="234" t="s">
        <v>63</v>
      </c>
      <c r="V6" s="231" t="s">
        <v>10</v>
      </c>
      <c r="W6" s="232" t="s">
        <v>11</v>
      </c>
      <c r="X6" s="236" t="s">
        <v>63</v>
      </c>
    </row>
    <row r="7" spans="1:24" s="32" customFormat="1" ht="41.25" customHeight="1">
      <c r="A7" s="25">
        <v>2002</v>
      </c>
      <c r="B7" s="215">
        <f aca="true" t="shared" si="0" ref="B7:C9">SUM(D7,G7,J7,N7)</f>
        <v>488.8</v>
      </c>
      <c r="C7" s="215">
        <f t="shared" si="0"/>
        <v>20126.200000000004</v>
      </c>
      <c r="D7" s="49">
        <v>477.2</v>
      </c>
      <c r="E7" s="49">
        <v>19608.2</v>
      </c>
      <c r="F7" s="46">
        <v>4109</v>
      </c>
      <c r="G7" s="49">
        <v>0.8</v>
      </c>
      <c r="H7" s="49">
        <v>13.2</v>
      </c>
      <c r="I7" s="46">
        <v>1592</v>
      </c>
      <c r="J7" s="49">
        <v>4.5</v>
      </c>
      <c r="K7" s="49">
        <v>68.4</v>
      </c>
      <c r="L7" s="46">
        <v>1538</v>
      </c>
      <c r="M7" s="258"/>
      <c r="N7" s="49">
        <v>6.3</v>
      </c>
      <c r="O7" s="49">
        <v>436.4</v>
      </c>
      <c r="P7" s="46">
        <v>6961</v>
      </c>
      <c r="Q7" s="215">
        <f aca="true" t="shared" si="1" ref="Q7:R9">SUM(S7,V7)</f>
        <v>165.7</v>
      </c>
      <c r="R7" s="46">
        <f t="shared" si="1"/>
        <v>5369.5</v>
      </c>
      <c r="S7" s="215">
        <v>165.7</v>
      </c>
      <c r="T7" s="215">
        <v>5369.5</v>
      </c>
      <c r="U7" s="46">
        <v>3240</v>
      </c>
      <c r="V7" s="43" t="s">
        <v>99</v>
      </c>
      <c r="W7" s="43" t="s">
        <v>99</v>
      </c>
      <c r="X7" s="38" t="s">
        <v>99</v>
      </c>
    </row>
    <row r="8" spans="1:24" s="32" customFormat="1" ht="41.25" customHeight="1">
      <c r="A8" s="25">
        <v>2003</v>
      </c>
      <c r="B8" s="215">
        <f t="shared" si="0"/>
        <v>410.1</v>
      </c>
      <c r="C8" s="215">
        <f t="shared" si="0"/>
        <v>18942</v>
      </c>
      <c r="D8" s="49">
        <v>401.1</v>
      </c>
      <c r="E8" s="49">
        <v>18612</v>
      </c>
      <c r="F8" s="46">
        <v>22351</v>
      </c>
      <c r="G8" s="45" t="s">
        <v>99</v>
      </c>
      <c r="H8" s="49">
        <v>3</v>
      </c>
      <c r="I8" s="46">
        <v>8202</v>
      </c>
      <c r="J8" s="49">
        <v>3</v>
      </c>
      <c r="K8" s="49">
        <v>42</v>
      </c>
      <c r="L8" s="46">
        <v>8400</v>
      </c>
      <c r="M8" s="259"/>
      <c r="N8" s="49">
        <v>6</v>
      </c>
      <c r="O8" s="49">
        <v>285</v>
      </c>
      <c r="P8" s="46">
        <v>30000</v>
      </c>
      <c r="Q8" s="215">
        <f t="shared" si="1"/>
        <v>164</v>
      </c>
      <c r="R8" s="46">
        <f t="shared" si="1"/>
        <v>5590</v>
      </c>
      <c r="S8" s="215">
        <v>164</v>
      </c>
      <c r="T8" s="215">
        <v>5590</v>
      </c>
      <c r="U8" s="46">
        <v>20456</v>
      </c>
      <c r="V8" s="43" t="s">
        <v>99</v>
      </c>
      <c r="W8" s="43" t="s">
        <v>99</v>
      </c>
      <c r="X8" s="38" t="s">
        <v>99</v>
      </c>
    </row>
    <row r="9" spans="1:24" s="32" customFormat="1" ht="41.25" customHeight="1">
      <c r="A9" s="25">
        <v>2004</v>
      </c>
      <c r="B9" s="215">
        <f t="shared" si="0"/>
        <v>332.7</v>
      </c>
      <c r="C9" s="215">
        <f t="shared" si="0"/>
        <v>16306</v>
      </c>
      <c r="D9" s="49">
        <v>316.2</v>
      </c>
      <c r="E9" s="49">
        <v>15817.2</v>
      </c>
      <c r="F9" s="46">
        <v>37239</v>
      </c>
      <c r="G9" s="49">
        <v>0.5</v>
      </c>
      <c r="H9" s="49">
        <v>7</v>
      </c>
      <c r="I9" s="46">
        <v>4300</v>
      </c>
      <c r="J9" s="49">
        <v>10.9</v>
      </c>
      <c r="K9" s="49">
        <v>215.9</v>
      </c>
      <c r="L9" s="46">
        <v>9464</v>
      </c>
      <c r="M9" s="259"/>
      <c r="N9" s="49">
        <v>5.1</v>
      </c>
      <c r="O9" s="49">
        <v>265.9</v>
      </c>
      <c r="P9" s="46">
        <v>10414</v>
      </c>
      <c r="Q9" s="215">
        <f t="shared" si="1"/>
        <v>116</v>
      </c>
      <c r="R9" s="46">
        <f t="shared" si="1"/>
        <v>4913.2</v>
      </c>
      <c r="S9" s="215">
        <v>116</v>
      </c>
      <c r="T9" s="215">
        <v>4913.2</v>
      </c>
      <c r="U9" s="46">
        <v>30514</v>
      </c>
      <c r="V9" s="43" t="s">
        <v>99</v>
      </c>
      <c r="W9" s="43" t="s">
        <v>99</v>
      </c>
      <c r="X9" s="38" t="s">
        <v>99</v>
      </c>
    </row>
    <row r="10" spans="1:24" s="32" customFormat="1" ht="41.25" customHeight="1">
      <c r="A10" s="25">
        <v>2005</v>
      </c>
      <c r="B10" s="215">
        <v>394.8</v>
      </c>
      <c r="C10" s="215">
        <v>21431.6</v>
      </c>
      <c r="D10" s="315">
        <v>378.5</v>
      </c>
      <c r="E10" s="315">
        <v>20703.9</v>
      </c>
      <c r="F10" s="316">
        <v>5228</v>
      </c>
      <c r="G10" s="315">
        <v>0.2</v>
      </c>
      <c r="H10" s="315">
        <v>3.1</v>
      </c>
      <c r="I10" s="354">
        <v>1543</v>
      </c>
      <c r="J10" s="315">
        <v>11</v>
      </c>
      <c r="K10" s="317">
        <v>435.4</v>
      </c>
      <c r="L10" s="316">
        <v>3958</v>
      </c>
      <c r="M10" s="248"/>
      <c r="N10" s="315">
        <v>5.1</v>
      </c>
      <c r="O10" s="317">
        <v>289.2</v>
      </c>
      <c r="P10" s="316">
        <v>5670</v>
      </c>
      <c r="Q10" s="215">
        <v>134.5</v>
      </c>
      <c r="R10" s="46">
        <v>4979</v>
      </c>
      <c r="S10" s="315">
        <v>134.5</v>
      </c>
      <c r="T10" s="315">
        <v>4979.1</v>
      </c>
      <c r="U10" s="316">
        <v>3944</v>
      </c>
      <c r="V10" s="43" t="s">
        <v>99</v>
      </c>
      <c r="W10" s="43" t="s">
        <v>99</v>
      </c>
      <c r="X10" s="43" t="s">
        <v>99</v>
      </c>
    </row>
    <row r="11" spans="1:24" s="74" customFormat="1" ht="41.25" customHeight="1">
      <c r="A11" s="26">
        <v>2006</v>
      </c>
      <c r="B11" s="367">
        <f>SUM(B12:B18)</f>
        <v>398.8</v>
      </c>
      <c r="C11" s="367">
        <f>SUM(C12:C18)</f>
        <v>21119</v>
      </c>
      <c r="D11" s="367">
        <f>SUM(D12:D18)</f>
        <v>384.09999999999997</v>
      </c>
      <c r="E11" s="367">
        <f>SUM(E12:E18)</f>
        <v>20535</v>
      </c>
      <c r="F11" s="331">
        <f>AVERAGE(F12:F18)</f>
        <v>5293.714285714285</v>
      </c>
      <c r="G11" s="355" t="s">
        <v>99</v>
      </c>
      <c r="H11" s="355" t="s">
        <v>99</v>
      </c>
      <c r="I11" s="355" t="s">
        <v>99</v>
      </c>
      <c r="J11" s="367">
        <f>SUM(J12:J18)</f>
        <v>14.7</v>
      </c>
      <c r="K11" s="367">
        <f>SUM(K12:K18)</f>
        <v>584</v>
      </c>
      <c r="L11" s="331">
        <f>AVERAGE(L12,L14,L16)</f>
        <v>4193.666666666667</v>
      </c>
      <c r="M11" s="355"/>
      <c r="N11" s="355" t="s">
        <v>99</v>
      </c>
      <c r="O11" s="355" t="s">
        <v>99</v>
      </c>
      <c r="P11" s="355" t="s">
        <v>99</v>
      </c>
      <c r="Q11" s="367">
        <f>SUM(Q12:Q18)</f>
        <v>136.2</v>
      </c>
      <c r="R11" s="331">
        <f>SUM(R12:R18)</f>
        <v>6089.5</v>
      </c>
      <c r="S11" s="367">
        <f>SUM(S12:S18)</f>
        <v>136.2</v>
      </c>
      <c r="T11" s="367">
        <f>SUM(T12:T18)</f>
        <v>6089.5</v>
      </c>
      <c r="U11" s="331">
        <f>AVERAGE(U12:U18)</f>
        <v>4026.714285714286</v>
      </c>
      <c r="V11" s="355" t="s">
        <v>304</v>
      </c>
      <c r="W11" s="355" t="s">
        <v>304</v>
      </c>
      <c r="X11" s="355" t="s">
        <v>304</v>
      </c>
    </row>
    <row r="12" spans="1:24" s="32" customFormat="1" ht="41.25" customHeight="1">
      <c r="A12" s="27" t="s">
        <v>107</v>
      </c>
      <c r="B12" s="363">
        <v>91.4</v>
      </c>
      <c r="C12" s="363">
        <v>5558.3</v>
      </c>
      <c r="D12" s="363">
        <v>90.2</v>
      </c>
      <c r="E12" s="363">
        <v>5501</v>
      </c>
      <c r="F12" s="327">
        <v>6098</v>
      </c>
      <c r="G12" s="363" t="s">
        <v>99</v>
      </c>
      <c r="H12" s="363" t="s">
        <v>99</v>
      </c>
      <c r="I12" s="363" t="s">
        <v>99</v>
      </c>
      <c r="J12" s="363">
        <v>1.2</v>
      </c>
      <c r="K12" s="363">
        <v>57.3</v>
      </c>
      <c r="L12" s="356">
        <v>4775</v>
      </c>
      <c r="M12" s="363"/>
      <c r="N12" s="363" t="s">
        <v>99</v>
      </c>
      <c r="O12" s="363" t="s">
        <v>99</v>
      </c>
      <c r="P12" s="363" t="s">
        <v>99</v>
      </c>
      <c r="Q12" s="363">
        <v>25.1</v>
      </c>
      <c r="R12" s="327">
        <v>1129.5</v>
      </c>
      <c r="S12" s="363">
        <v>25.1</v>
      </c>
      <c r="T12" s="363">
        <v>1129.5</v>
      </c>
      <c r="U12" s="363">
        <v>4500</v>
      </c>
      <c r="V12" s="363" t="s">
        <v>304</v>
      </c>
      <c r="W12" s="363" t="s">
        <v>304</v>
      </c>
      <c r="X12" s="363" t="s">
        <v>304</v>
      </c>
    </row>
    <row r="13" spans="1:24" s="32" customFormat="1" ht="41.25" customHeight="1">
      <c r="A13" s="27" t="s">
        <v>108</v>
      </c>
      <c r="B13" s="363">
        <v>8.2</v>
      </c>
      <c r="C13" s="363">
        <v>240</v>
      </c>
      <c r="D13" s="363">
        <v>8.2</v>
      </c>
      <c r="E13" s="363">
        <v>240</v>
      </c>
      <c r="F13" s="327">
        <v>3000</v>
      </c>
      <c r="G13" s="363" t="s">
        <v>99</v>
      </c>
      <c r="H13" s="363" t="s">
        <v>99</v>
      </c>
      <c r="I13" s="363" t="s">
        <v>99</v>
      </c>
      <c r="J13" s="363" t="s">
        <v>255</v>
      </c>
      <c r="K13" s="363" t="s">
        <v>255</v>
      </c>
      <c r="L13" s="356" t="s">
        <v>255</v>
      </c>
      <c r="M13" s="363"/>
      <c r="N13" s="363" t="s">
        <v>99</v>
      </c>
      <c r="O13" s="363" t="s">
        <v>99</v>
      </c>
      <c r="P13" s="363" t="s">
        <v>99</v>
      </c>
      <c r="Q13" s="363">
        <v>4.1</v>
      </c>
      <c r="R13" s="327">
        <v>145</v>
      </c>
      <c r="S13" s="363">
        <v>4.1</v>
      </c>
      <c r="T13" s="363">
        <v>145</v>
      </c>
      <c r="U13" s="363">
        <v>3530</v>
      </c>
      <c r="V13" s="363" t="s">
        <v>304</v>
      </c>
      <c r="W13" s="363" t="s">
        <v>304</v>
      </c>
      <c r="X13" s="363" t="s">
        <v>304</v>
      </c>
    </row>
    <row r="14" spans="1:24" s="32" customFormat="1" ht="41.25" customHeight="1">
      <c r="A14" s="27" t="s">
        <v>109</v>
      </c>
      <c r="B14" s="364">
        <v>47</v>
      </c>
      <c r="C14" s="364">
        <v>2474.2</v>
      </c>
      <c r="D14" s="364">
        <v>35</v>
      </c>
      <c r="E14" s="364">
        <v>2006</v>
      </c>
      <c r="F14" s="328">
        <v>7166</v>
      </c>
      <c r="G14" s="364" t="s">
        <v>99</v>
      </c>
      <c r="H14" s="364" t="s">
        <v>99</v>
      </c>
      <c r="I14" s="364" t="s">
        <v>99</v>
      </c>
      <c r="J14" s="364">
        <v>12</v>
      </c>
      <c r="K14" s="364">
        <v>468.2</v>
      </c>
      <c r="L14" s="362">
        <v>3906</v>
      </c>
      <c r="M14" s="363"/>
      <c r="N14" s="364" t="s">
        <v>99</v>
      </c>
      <c r="O14" s="364" t="s">
        <v>99</v>
      </c>
      <c r="P14" s="364" t="s">
        <v>99</v>
      </c>
      <c r="Q14" s="364">
        <v>8.3</v>
      </c>
      <c r="R14" s="328">
        <v>373.5</v>
      </c>
      <c r="S14" s="364">
        <v>8.3</v>
      </c>
      <c r="T14" s="364">
        <v>373.5</v>
      </c>
      <c r="U14" s="364">
        <v>4501</v>
      </c>
      <c r="V14" s="364" t="s">
        <v>304</v>
      </c>
      <c r="W14" s="364" t="s">
        <v>304</v>
      </c>
      <c r="X14" s="364" t="s">
        <v>304</v>
      </c>
    </row>
    <row r="15" spans="1:24" s="32" customFormat="1" ht="41.25" customHeight="1">
      <c r="A15" s="27" t="s">
        <v>110</v>
      </c>
      <c r="B15" s="364">
        <v>39.1</v>
      </c>
      <c r="C15" s="364">
        <v>2802</v>
      </c>
      <c r="D15" s="364">
        <v>39.1</v>
      </c>
      <c r="E15" s="364">
        <v>2802</v>
      </c>
      <c r="F15" s="328">
        <v>7166</v>
      </c>
      <c r="G15" s="364" t="s">
        <v>99</v>
      </c>
      <c r="H15" s="364" t="s">
        <v>99</v>
      </c>
      <c r="I15" s="364" t="s">
        <v>99</v>
      </c>
      <c r="J15" s="364" t="s">
        <v>255</v>
      </c>
      <c r="K15" s="364" t="s">
        <v>255</v>
      </c>
      <c r="L15" s="362" t="s">
        <v>255</v>
      </c>
      <c r="M15" s="363"/>
      <c r="N15" s="364" t="s">
        <v>99</v>
      </c>
      <c r="O15" s="364" t="s">
        <v>99</v>
      </c>
      <c r="P15" s="364" t="s">
        <v>99</v>
      </c>
      <c r="Q15" s="364">
        <v>8</v>
      </c>
      <c r="R15" s="328">
        <v>360</v>
      </c>
      <c r="S15" s="364">
        <v>8</v>
      </c>
      <c r="T15" s="364">
        <v>360</v>
      </c>
      <c r="U15" s="364">
        <v>4600</v>
      </c>
      <c r="V15" s="364" t="s">
        <v>304</v>
      </c>
      <c r="W15" s="364" t="s">
        <v>304</v>
      </c>
      <c r="X15" s="364" t="s">
        <v>304</v>
      </c>
    </row>
    <row r="16" spans="1:24" s="32" customFormat="1" ht="41.25" customHeight="1">
      <c r="A16" s="27" t="s">
        <v>111</v>
      </c>
      <c r="B16" s="364">
        <v>21.9</v>
      </c>
      <c r="C16" s="364">
        <v>970.5</v>
      </c>
      <c r="D16" s="364">
        <v>20.4</v>
      </c>
      <c r="E16" s="364">
        <v>912</v>
      </c>
      <c r="F16" s="328">
        <v>4470</v>
      </c>
      <c r="G16" s="364" t="s">
        <v>99</v>
      </c>
      <c r="H16" s="364" t="s">
        <v>99</v>
      </c>
      <c r="I16" s="364" t="s">
        <v>99</v>
      </c>
      <c r="J16" s="364">
        <v>1.5</v>
      </c>
      <c r="K16" s="364">
        <v>58.5</v>
      </c>
      <c r="L16" s="328">
        <v>3900</v>
      </c>
      <c r="M16" s="363"/>
      <c r="N16" s="364" t="s">
        <v>99</v>
      </c>
      <c r="O16" s="364" t="s">
        <v>99</v>
      </c>
      <c r="P16" s="364" t="s">
        <v>99</v>
      </c>
      <c r="Q16" s="364">
        <v>2.5</v>
      </c>
      <c r="R16" s="328">
        <v>112.5</v>
      </c>
      <c r="S16" s="364">
        <v>2.5</v>
      </c>
      <c r="T16" s="364">
        <v>112.5</v>
      </c>
      <c r="U16" s="364">
        <v>4352</v>
      </c>
      <c r="V16" s="364" t="s">
        <v>304</v>
      </c>
      <c r="W16" s="364" t="s">
        <v>304</v>
      </c>
      <c r="X16" s="364" t="s">
        <v>304</v>
      </c>
    </row>
    <row r="17" spans="1:24" s="32" customFormat="1" ht="41.25" customHeight="1">
      <c r="A17" s="27" t="s">
        <v>112</v>
      </c>
      <c r="B17" s="364">
        <v>112</v>
      </c>
      <c r="C17" s="364">
        <v>6221</v>
      </c>
      <c r="D17" s="364">
        <v>112</v>
      </c>
      <c r="E17" s="364">
        <v>6221</v>
      </c>
      <c r="F17" s="328">
        <v>5554</v>
      </c>
      <c r="G17" s="364" t="s">
        <v>99</v>
      </c>
      <c r="H17" s="364" t="s">
        <v>99</v>
      </c>
      <c r="I17" s="364" t="s">
        <v>99</v>
      </c>
      <c r="J17" s="364" t="s">
        <v>255</v>
      </c>
      <c r="K17" s="364" t="s">
        <v>255</v>
      </c>
      <c r="L17" s="328" t="s">
        <v>255</v>
      </c>
      <c r="M17" s="363"/>
      <c r="N17" s="364" t="s">
        <v>99</v>
      </c>
      <c r="O17" s="364" t="s">
        <v>99</v>
      </c>
      <c r="P17" s="364" t="s">
        <v>99</v>
      </c>
      <c r="Q17" s="364">
        <v>12.3</v>
      </c>
      <c r="R17" s="328">
        <v>553.5</v>
      </c>
      <c r="S17" s="364">
        <v>12.3</v>
      </c>
      <c r="T17" s="364">
        <v>553.5</v>
      </c>
      <c r="U17" s="364">
        <v>3284</v>
      </c>
      <c r="V17" s="364" t="s">
        <v>304</v>
      </c>
      <c r="W17" s="364" t="s">
        <v>304</v>
      </c>
      <c r="X17" s="364" t="s">
        <v>304</v>
      </c>
    </row>
    <row r="18" spans="1:24" s="74" customFormat="1" ht="41.25" customHeight="1" thickBot="1">
      <c r="A18" s="28" t="s">
        <v>113</v>
      </c>
      <c r="B18" s="365">
        <v>79.2</v>
      </c>
      <c r="C18" s="366">
        <v>2853</v>
      </c>
      <c r="D18" s="366">
        <v>79.2</v>
      </c>
      <c r="E18" s="366">
        <v>2853</v>
      </c>
      <c r="F18" s="330">
        <v>3602</v>
      </c>
      <c r="G18" s="366" t="s">
        <v>99</v>
      </c>
      <c r="H18" s="366" t="s">
        <v>99</v>
      </c>
      <c r="I18" s="366" t="s">
        <v>99</v>
      </c>
      <c r="J18" s="366" t="s">
        <v>255</v>
      </c>
      <c r="K18" s="366" t="s">
        <v>255</v>
      </c>
      <c r="L18" s="330" t="s">
        <v>255</v>
      </c>
      <c r="M18" s="363"/>
      <c r="N18" s="366" t="s">
        <v>99</v>
      </c>
      <c r="O18" s="366" t="s">
        <v>99</v>
      </c>
      <c r="P18" s="366" t="s">
        <v>99</v>
      </c>
      <c r="Q18" s="366">
        <v>75.9</v>
      </c>
      <c r="R18" s="330">
        <v>3415.5</v>
      </c>
      <c r="S18" s="366">
        <v>75.9</v>
      </c>
      <c r="T18" s="366">
        <v>3415.5</v>
      </c>
      <c r="U18" s="366">
        <v>3420</v>
      </c>
      <c r="V18" s="366" t="s">
        <v>304</v>
      </c>
      <c r="W18" s="366" t="s">
        <v>304</v>
      </c>
      <c r="X18" s="366" t="s">
        <v>304</v>
      </c>
    </row>
    <row r="19" spans="1:24" ht="15.75" customHeight="1" thickTop="1">
      <c r="A19" s="32" t="s">
        <v>94</v>
      </c>
      <c r="B19" s="78"/>
      <c r="C19" s="126"/>
      <c r="D19" s="126"/>
      <c r="E19" s="126"/>
      <c r="F19" s="126"/>
      <c r="G19" s="250"/>
      <c r="H19" s="126"/>
      <c r="I19" s="126"/>
      <c r="J19" s="126"/>
      <c r="K19" s="126"/>
      <c r="L19" s="126"/>
      <c r="M19" s="120"/>
      <c r="N19" s="126"/>
      <c r="O19" s="126"/>
      <c r="P19" s="126"/>
      <c r="Q19" s="126"/>
      <c r="R19" s="126"/>
      <c r="S19" s="126"/>
      <c r="T19" s="126"/>
      <c r="U19" s="126"/>
      <c r="V19" s="126"/>
      <c r="W19" s="78"/>
      <c r="X19" s="78"/>
    </row>
    <row r="20" spans="1:24" ht="13.5">
      <c r="A20" s="78"/>
      <c r="B20" s="125"/>
      <c r="C20" s="260"/>
      <c r="D20" s="125"/>
      <c r="E20" s="260"/>
      <c r="F20" s="125"/>
      <c r="G20" s="125"/>
      <c r="H20" s="260"/>
      <c r="I20" s="125"/>
      <c r="J20" s="125"/>
      <c r="K20" s="260"/>
      <c r="L20" s="125"/>
      <c r="N20" s="125"/>
      <c r="O20" s="260"/>
      <c r="P20" s="125"/>
      <c r="Q20" s="125"/>
      <c r="R20" s="260"/>
      <c r="S20" s="125"/>
      <c r="T20" s="260"/>
      <c r="U20" s="260"/>
      <c r="V20" s="260"/>
      <c r="W20" s="260"/>
      <c r="X20" s="260"/>
    </row>
    <row r="21" spans="1:24" ht="13.5">
      <c r="A21" s="78"/>
      <c r="B21" s="125"/>
      <c r="C21" s="260"/>
      <c r="D21" s="125"/>
      <c r="E21" s="260"/>
      <c r="F21" s="125"/>
      <c r="G21" s="125"/>
      <c r="H21" s="260"/>
      <c r="I21" s="125"/>
      <c r="J21" s="125"/>
      <c r="K21" s="260"/>
      <c r="L21" s="125"/>
      <c r="N21" s="125"/>
      <c r="O21" s="260"/>
      <c r="P21" s="125"/>
      <c r="Q21" s="125"/>
      <c r="R21" s="260"/>
      <c r="S21" s="125"/>
      <c r="T21" s="260"/>
      <c r="U21" s="260"/>
      <c r="V21" s="260"/>
      <c r="W21" s="260"/>
      <c r="X21" s="260"/>
    </row>
    <row r="22" spans="1:24" ht="13.5">
      <c r="A22" s="78"/>
      <c r="B22" s="125"/>
      <c r="C22" s="260"/>
      <c r="D22" s="125"/>
      <c r="E22" s="260"/>
      <c r="F22" s="125"/>
      <c r="G22" s="125"/>
      <c r="H22" s="260"/>
      <c r="I22" s="125"/>
      <c r="J22" s="125"/>
      <c r="K22" s="260"/>
      <c r="L22" s="125"/>
      <c r="N22" s="125"/>
      <c r="O22" s="260"/>
      <c r="P22" s="125"/>
      <c r="Q22" s="125"/>
      <c r="R22" s="260"/>
      <c r="S22" s="125"/>
      <c r="T22" s="260"/>
      <c r="U22" s="260"/>
      <c r="V22" s="260"/>
      <c r="W22" s="260"/>
      <c r="X22" s="260"/>
    </row>
  </sheetData>
  <mergeCells count="10">
    <mergeCell ref="A1:L1"/>
    <mergeCell ref="D4:F4"/>
    <mergeCell ref="V4:X4"/>
    <mergeCell ref="S4:U4"/>
    <mergeCell ref="B3:L3"/>
    <mergeCell ref="N3:P3"/>
    <mergeCell ref="Q3:X3"/>
    <mergeCell ref="N4:P4"/>
    <mergeCell ref="N1:X1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pane xSplit="1" ySplit="6" topLeftCell="H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1" sqref="S11"/>
    </sheetView>
  </sheetViews>
  <sheetFormatPr defaultColWidth="8.88671875" defaultRowHeight="13.5"/>
  <cols>
    <col min="1" max="1" width="14.5546875" style="24" customWidth="1"/>
    <col min="2" max="2" width="8.4453125" style="118" customWidth="1"/>
    <col min="3" max="3" width="8.4453125" style="119" customWidth="1"/>
    <col min="4" max="4" width="8.4453125" style="118" customWidth="1"/>
    <col min="5" max="5" width="8.4453125" style="119" customWidth="1"/>
    <col min="6" max="7" width="8.4453125" style="118" customWidth="1"/>
    <col min="8" max="8" width="8.4453125" style="119" customWidth="1"/>
    <col min="9" max="9" width="8.4453125" style="118" customWidth="1"/>
    <col min="10" max="10" width="2.77734375" style="256" customWidth="1"/>
    <col min="11" max="11" width="7.5546875" style="118" customWidth="1"/>
    <col min="12" max="12" width="8.10546875" style="119" customWidth="1"/>
    <col min="13" max="14" width="7.5546875" style="118" customWidth="1"/>
    <col min="15" max="15" width="8.10546875" style="119" customWidth="1"/>
    <col min="16" max="16" width="7.5546875" style="118" customWidth="1"/>
    <col min="17" max="17" width="7.5546875" style="119" customWidth="1"/>
    <col min="18" max="18" width="8.10546875" style="119" customWidth="1"/>
    <col min="19" max="19" width="7.5546875" style="118" customWidth="1"/>
    <col min="20" max="16384" width="8.88671875" style="78" customWidth="1"/>
  </cols>
  <sheetData>
    <row r="1" spans="1:19" s="251" customFormat="1" ht="45" customHeight="1">
      <c r="A1" s="390" t="s">
        <v>208</v>
      </c>
      <c r="B1" s="390"/>
      <c r="C1" s="390"/>
      <c r="D1" s="390"/>
      <c r="E1" s="390"/>
      <c r="F1" s="390"/>
      <c r="G1" s="390"/>
      <c r="H1" s="390"/>
      <c r="I1" s="390"/>
      <c r="J1" s="293"/>
      <c r="K1" s="396" t="s">
        <v>267</v>
      </c>
      <c r="L1" s="396"/>
      <c r="M1" s="396"/>
      <c r="N1" s="396"/>
      <c r="O1" s="396"/>
      <c r="P1" s="396"/>
      <c r="Q1" s="396"/>
      <c r="R1" s="396"/>
      <c r="S1" s="396"/>
    </row>
    <row r="2" spans="1:19" s="32" customFormat="1" ht="25.5" customHeight="1" thickBot="1">
      <c r="A2" s="29" t="s">
        <v>57</v>
      </c>
      <c r="B2" s="112"/>
      <c r="C2" s="113"/>
      <c r="D2" s="112"/>
      <c r="E2" s="112"/>
      <c r="F2" s="112"/>
      <c r="G2" s="112"/>
      <c r="H2" s="113"/>
      <c r="I2" s="112"/>
      <c r="J2" s="106"/>
      <c r="K2" s="112"/>
      <c r="L2" s="113"/>
      <c r="M2" s="112"/>
      <c r="N2" s="112"/>
      <c r="O2" s="113"/>
      <c r="P2" s="112"/>
      <c r="Q2" s="113"/>
      <c r="R2" s="113"/>
      <c r="S2" s="94" t="s">
        <v>58</v>
      </c>
    </row>
    <row r="3" spans="1:19" s="31" customFormat="1" ht="16.5" customHeight="1" thickTop="1">
      <c r="A3" s="127" t="s">
        <v>102</v>
      </c>
      <c r="B3" s="374" t="s">
        <v>209</v>
      </c>
      <c r="C3" s="372"/>
      <c r="D3" s="372"/>
      <c r="E3" s="372"/>
      <c r="F3" s="372"/>
      <c r="G3" s="372"/>
      <c r="H3" s="372"/>
      <c r="I3" s="372"/>
      <c r="J3" s="37"/>
      <c r="K3" s="372" t="s">
        <v>210</v>
      </c>
      <c r="L3" s="372"/>
      <c r="M3" s="372"/>
      <c r="N3" s="372"/>
      <c r="O3" s="372"/>
      <c r="P3" s="372"/>
      <c r="Q3" s="372"/>
      <c r="R3" s="372"/>
      <c r="S3" s="372"/>
    </row>
    <row r="4" spans="1:19" s="31" customFormat="1" ht="15.75" customHeight="1">
      <c r="A4" s="25" t="s">
        <v>105</v>
      </c>
      <c r="B4" s="165" t="s">
        <v>199</v>
      </c>
      <c r="C4" s="151" t="s">
        <v>13</v>
      </c>
      <c r="D4" s="408" t="s">
        <v>211</v>
      </c>
      <c r="E4" s="398"/>
      <c r="F4" s="399"/>
      <c r="G4" s="408" t="s">
        <v>212</v>
      </c>
      <c r="H4" s="398"/>
      <c r="I4" s="398"/>
      <c r="J4" s="37"/>
      <c r="K4" s="398" t="s">
        <v>119</v>
      </c>
      <c r="L4" s="398"/>
      <c r="M4" s="399"/>
      <c r="N4" s="37"/>
      <c r="O4" s="128" t="s">
        <v>213</v>
      </c>
      <c r="P4" s="137"/>
      <c r="Q4" s="245"/>
      <c r="R4" s="226" t="s">
        <v>214</v>
      </c>
      <c r="S4" s="138"/>
    </row>
    <row r="5" spans="1:19" s="31" customFormat="1" ht="15.75" customHeight="1">
      <c r="A5" s="25" t="s">
        <v>106</v>
      </c>
      <c r="B5" s="180"/>
      <c r="C5" s="37"/>
      <c r="D5" s="165" t="s">
        <v>202</v>
      </c>
      <c r="E5" s="152" t="s">
        <v>13</v>
      </c>
      <c r="F5" s="194"/>
      <c r="G5" s="136" t="s">
        <v>202</v>
      </c>
      <c r="H5" s="152" t="s">
        <v>13</v>
      </c>
      <c r="I5" s="230"/>
      <c r="J5" s="37"/>
      <c r="K5" s="136" t="s">
        <v>202</v>
      </c>
      <c r="L5" s="152" t="s">
        <v>13</v>
      </c>
      <c r="M5" s="194"/>
      <c r="N5" s="165" t="s">
        <v>202</v>
      </c>
      <c r="O5" s="152" t="s">
        <v>13</v>
      </c>
      <c r="P5" s="194"/>
      <c r="Q5" s="136" t="s">
        <v>202</v>
      </c>
      <c r="R5" s="152" t="s">
        <v>13</v>
      </c>
      <c r="S5" s="230"/>
    </row>
    <row r="6" spans="1:19" s="31" customFormat="1" ht="15.75" customHeight="1">
      <c r="A6" s="139" t="s">
        <v>95</v>
      </c>
      <c r="B6" s="129" t="s">
        <v>10</v>
      </c>
      <c r="C6" s="154" t="s">
        <v>11</v>
      </c>
      <c r="D6" s="129" t="s">
        <v>10</v>
      </c>
      <c r="E6" s="154" t="s">
        <v>11</v>
      </c>
      <c r="F6" s="245" t="s">
        <v>63</v>
      </c>
      <c r="G6" s="129" t="s">
        <v>10</v>
      </c>
      <c r="H6" s="156" t="s">
        <v>11</v>
      </c>
      <c r="I6" s="246" t="s">
        <v>63</v>
      </c>
      <c r="J6" s="37"/>
      <c r="K6" s="129" t="s">
        <v>10</v>
      </c>
      <c r="L6" s="154" t="s">
        <v>11</v>
      </c>
      <c r="M6" s="245" t="s">
        <v>63</v>
      </c>
      <c r="N6" s="129" t="s">
        <v>10</v>
      </c>
      <c r="O6" s="154" t="s">
        <v>11</v>
      </c>
      <c r="P6" s="245" t="s">
        <v>63</v>
      </c>
      <c r="Q6" s="129" t="s">
        <v>10</v>
      </c>
      <c r="R6" s="154" t="s">
        <v>11</v>
      </c>
      <c r="S6" s="246" t="s">
        <v>63</v>
      </c>
    </row>
    <row r="7" spans="1:22" s="32" customFormat="1" ht="41.25" customHeight="1">
      <c r="A7" s="25">
        <v>2002</v>
      </c>
      <c r="B7" s="49">
        <f aca="true" t="shared" si="0" ref="B7:C9">SUM(D7,G7,K7,,N7,Q7,)</f>
        <v>357.40000000000003</v>
      </c>
      <c r="C7" s="215">
        <f t="shared" si="0"/>
        <v>4310.7</v>
      </c>
      <c r="D7" s="49">
        <v>306</v>
      </c>
      <c r="E7" s="49">
        <v>723.3</v>
      </c>
      <c r="F7" s="46">
        <v>236</v>
      </c>
      <c r="G7" s="49">
        <v>5.3</v>
      </c>
      <c r="H7" s="49">
        <v>233.5</v>
      </c>
      <c r="I7" s="46">
        <v>4373</v>
      </c>
      <c r="J7" s="247"/>
      <c r="K7" s="49">
        <v>30.9</v>
      </c>
      <c r="L7" s="49">
        <v>3112</v>
      </c>
      <c r="M7" s="44">
        <v>1007</v>
      </c>
      <c r="N7" s="49">
        <v>3.6</v>
      </c>
      <c r="O7" s="49">
        <v>102.7</v>
      </c>
      <c r="P7" s="46">
        <v>2852</v>
      </c>
      <c r="Q7" s="49">
        <v>11.6</v>
      </c>
      <c r="R7" s="49">
        <v>139.2</v>
      </c>
      <c r="S7" s="46">
        <v>1200</v>
      </c>
      <c r="T7" s="247"/>
      <c r="U7" s="247"/>
      <c r="V7" s="70"/>
    </row>
    <row r="8" spans="1:22" s="32" customFormat="1" ht="41.25" customHeight="1">
      <c r="A8" s="25">
        <v>2003</v>
      </c>
      <c r="B8" s="49">
        <f t="shared" si="0"/>
        <v>366</v>
      </c>
      <c r="C8" s="215">
        <f t="shared" si="0"/>
        <v>1379</v>
      </c>
      <c r="D8" s="49">
        <v>321</v>
      </c>
      <c r="E8" s="49">
        <v>626</v>
      </c>
      <c r="F8" s="46">
        <v>1208</v>
      </c>
      <c r="G8" s="49">
        <v>2</v>
      </c>
      <c r="H8" s="49">
        <v>282</v>
      </c>
      <c r="I8" s="46">
        <v>31902</v>
      </c>
      <c r="J8" s="247"/>
      <c r="K8" s="49">
        <v>34</v>
      </c>
      <c r="L8" s="49">
        <v>342</v>
      </c>
      <c r="M8" s="44">
        <v>6062</v>
      </c>
      <c r="N8" s="49">
        <v>1</v>
      </c>
      <c r="O8" s="49">
        <v>34</v>
      </c>
      <c r="P8" s="46">
        <v>15876</v>
      </c>
      <c r="Q8" s="49">
        <v>8</v>
      </c>
      <c r="R8" s="49">
        <v>95</v>
      </c>
      <c r="S8" s="46">
        <v>6900</v>
      </c>
      <c r="T8" s="247"/>
      <c r="U8" s="247"/>
      <c r="V8" s="70"/>
    </row>
    <row r="9" spans="1:22" s="32" customFormat="1" ht="41.25" customHeight="1">
      <c r="A9" s="25">
        <v>2004</v>
      </c>
      <c r="B9" s="49">
        <f t="shared" si="0"/>
        <v>356.1</v>
      </c>
      <c r="C9" s="215">
        <f t="shared" si="0"/>
        <v>1259.1999999999998</v>
      </c>
      <c r="D9" s="49">
        <v>311.6</v>
      </c>
      <c r="E9" s="49">
        <v>619.8</v>
      </c>
      <c r="F9" s="46">
        <v>1391</v>
      </c>
      <c r="G9" s="49">
        <v>2.2</v>
      </c>
      <c r="H9" s="49">
        <v>142.3</v>
      </c>
      <c r="I9" s="46">
        <v>25056</v>
      </c>
      <c r="J9" s="247"/>
      <c r="K9" s="49">
        <v>28.9</v>
      </c>
      <c r="L9" s="49">
        <v>311.3</v>
      </c>
      <c r="M9" s="44">
        <v>7832</v>
      </c>
      <c r="N9" s="49">
        <v>0.8</v>
      </c>
      <c r="O9" s="49">
        <v>20.3</v>
      </c>
      <c r="P9" s="46">
        <v>5075</v>
      </c>
      <c r="Q9" s="49">
        <v>12.6</v>
      </c>
      <c r="R9" s="49">
        <v>165.5</v>
      </c>
      <c r="S9" s="46">
        <v>2567</v>
      </c>
      <c r="T9" s="247"/>
      <c r="U9" s="247"/>
      <c r="V9" s="70"/>
    </row>
    <row r="10" spans="1:22" s="32" customFormat="1" ht="41.25" customHeight="1">
      <c r="A10" s="25">
        <v>2005</v>
      </c>
      <c r="B10" s="49">
        <v>363</v>
      </c>
      <c r="C10" s="215">
        <v>3199.7</v>
      </c>
      <c r="D10" s="315">
        <v>318.5</v>
      </c>
      <c r="E10" s="315">
        <v>621</v>
      </c>
      <c r="F10" s="316">
        <v>195</v>
      </c>
      <c r="G10" s="45" t="s">
        <v>99</v>
      </c>
      <c r="H10" s="45" t="s">
        <v>99</v>
      </c>
      <c r="I10" s="44" t="s">
        <v>99</v>
      </c>
      <c r="J10" s="247"/>
      <c r="K10" s="315">
        <v>30.6</v>
      </c>
      <c r="L10" s="315">
        <v>2396.5</v>
      </c>
      <c r="M10" s="316">
        <v>7832</v>
      </c>
      <c r="N10" s="315">
        <v>0.8</v>
      </c>
      <c r="O10" s="315">
        <v>20.4</v>
      </c>
      <c r="P10" s="316">
        <v>2542</v>
      </c>
      <c r="Q10" s="315">
        <v>13.1</v>
      </c>
      <c r="R10" s="315">
        <v>161.8</v>
      </c>
      <c r="S10" s="316">
        <v>1180</v>
      </c>
      <c r="T10" s="247"/>
      <c r="U10" s="247"/>
      <c r="V10" s="70"/>
    </row>
    <row r="11" spans="1:22" s="32" customFormat="1" ht="41.25" customHeight="1">
      <c r="A11" s="26">
        <v>2006</v>
      </c>
      <c r="B11" s="217">
        <f>SUM(D11,G11,K11,,N11,Q11,)</f>
        <v>355</v>
      </c>
      <c r="C11" s="375">
        <f>SUM(E11,H11,L11,,O11,R11,)</f>
        <v>5103.5</v>
      </c>
      <c r="D11" s="60">
        <f>SUM(D12:D18)</f>
        <v>317.8</v>
      </c>
      <c r="E11" s="60">
        <f>SUM(E12:E18)</f>
        <v>625.7</v>
      </c>
      <c r="F11" s="61">
        <f>AVERAGE(F13:F19)</f>
        <v>195.5</v>
      </c>
      <c r="G11" s="45" t="s">
        <v>294</v>
      </c>
      <c r="H11" s="45" t="s">
        <v>294</v>
      </c>
      <c r="I11" s="45" t="s">
        <v>294</v>
      </c>
      <c r="J11" s="247"/>
      <c r="K11" s="60">
        <f>SUM(K12:K18)</f>
        <v>30.5</v>
      </c>
      <c r="L11" s="60">
        <f>SUM(L13:L19)</f>
        <v>1783.7</v>
      </c>
      <c r="M11" s="61">
        <f>AVERAGE(M13:M19)</f>
        <v>7809</v>
      </c>
      <c r="N11" s="60">
        <f>SUM(N12:N18)</f>
        <v>0.4</v>
      </c>
      <c r="O11" s="60">
        <f>SUM(O12:O18)</f>
        <v>2610</v>
      </c>
      <c r="P11" s="60">
        <f>AVERAGE(P12,P14)</f>
        <v>5.2</v>
      </c>
      <c r="Q11" s="60">
        <f>SUM(Q13:Q19)</f>
        <v>6.3</v>
      </c>
      <c r="R11" s="60">
        <f>SUM(R13:R19)</f>
        <v>84.1</v>
      </c>
      <c r="S11" s="61">
        <f>AVERAGE(S13,S17)</f>
        <v>1316.5</v>
      </c>
      <c r="T11" s="247"/>
      <c r="U11" s="247"/>
      <c r="V11" s="70"/>
    </row>
    <row r="12" spans="1:22" s="32" customFormat="1" ht="41.25" customHeight="1">
      <c r="A12" s="27" t="s">
        <v>305</v>
      </c>
      <c r="B12" s="49">
        <f aca="true" t="shared" si="1" ref="B12:C18">SUM(D12,G12,K12,,N12,Q12,)</f>
        <v>57.5</v>
      </c>
      <c r="C12" s="46">
        <f t="shared" si="1"/>
        <v>1980.6</v>
      </c>
      <c r="D12" s="57">
        <v>49.5</v>
      </c>
      <c r="E12" s="39">
        <v>99.6</v>
      </c>
      <c r="F12" s="56">
        <v>201</v>
      </c>
      <c r="G12" s="45" t="s">
        <v>99</v>
      </c>
      <c r="H12" s="45" t="s">
        <v>99</v>
      </c>
      <c r="I12" s="45" t="s">
        <v>99</v>
      </c>
      <c r="J12" s="247"/>
      <c r="K12" s="62">
        <v>7.9</v>
      </c>
      <c r="L12" s="39">
        <v>611</v>
      </c>
      <c r="M12" s="54">
        <v>7734</v>
      </c>
      <c r="N12" s="57">
        <v>0.1</v>
      </c>
      <c r="O12" s="39">
        <v>1270</v>
      </c>
      <c r="P12" s="56">
        <v>2.6</v>
      </c>
      <c r="Q12" s="57" t="s">
        <v>99</v>
      </c>
      <c r="R12" s="39" t="s">
        <v>99</v>
      </c>
      <c r="S12" s="54" t="s">
        <v>344</v>
      </c>
      <c r="T12" s="247"/>
      <c r="U12" s="247"/>
      <c r="V12" s="70"/>
    </row>
    <row r="13" spans="1:22" s="32" customFormat="1" ht="41.25" customHeight="1">
      <c r="A13" s="27" t="s">
        <v>345</v>
      </c>
      <c r="B13" s="49">
        <f t="shared" si="1"/>
        <v>55.50000000000001</v>
      </c>
      <c r="C13" s="46">
        <f t="shared" si="1"/>
        <v>498.6</v>
      </c>
      <c r="D13" s="57">
        <v>45.2</v>
      </c>
      <c r="E13" s="39">
        <v>89</v>
      </c>
      <c r="F13" s="56">
        <v>196</v>
      </c>
      <c r="G13" s="45" t="s">
        <v>99</v>
      </c>
      <c r="H13" s="45" t="s">
        <v>99</v>
      </c>
      <c r="I13" s="45" t="s">
        <v>99</v>
      </c>
      <c r="J13" s="247"/>
      <c r="K13" s="62">
        <v>4.2</v>
      </c>
      <c r="L13" s="39">
        <v>328</v>
      </c>
      <c r="M13" s="54">
        <v>7809</v>
      </c>
      <c r="N13" s="57" t="s">
        <v>99</v>
      </c>
      <c r="O13" s="39" t="s">
        <v>99</v>
      </c>
      <c r="P13" s="56" t="s">
        <v>99</v>
      </c>
      <c r="Q13" s="57">
        <v>6.1</v>
      </c>
      <c r="R13" s="39">
        <v>81.6</v>
      </c>
      <c r="S13" s="54">
        <v>1383</v>
      </c>
      <c r="T13" s="247"/>
      <c r="U13" s="247"/>
      <c r="V13" s="70"/>
    </row>
    <row r="14" spans="1:22" s="32" customFormat="1" ht="41.25" customHeight="1">
      <c r="A14" s="27" t="s">
        <v>346</v>
      </c>
      <c r="B14" s="49">
        <f t="shared" si="1"/>
        <v>35.199999999999996</v>
      </c>
      <c r="C14" s="46">
        <f t="shared" si="1"/>
        <v>1644.4</v>
      </c>
      <c r="D14" s="57">
        <v>31.8</v>
      </c>
      <c r="E14" s="39">
        <v>62.5</v>
      </c>
      <c r="F14" s="56">
        <v>196</v>
      </c>
      <c r="G14" s="45" t="s">
        <v>99</v>
      </c>
      <c r="H14" s="45" t="s">
        <v>99</v>
      </c>
      <c r="I14" s="45" t="s">
        <v>99</v>
      </c>
      <c r="J14" s="247"/>
      <c r="K14" s="62">
        <v>3.1</v>
      </c>
      <c r="L14" s="39">
        <v>241.9</v>
      </c>
      <c r="M14" s="54">
        <v>7809</v>
      </c>
      <c r="N14" s="57">
        <v>0.3</v>
      </c>
      <c r="O14" s="39">
        <v>1340</v>
      </c>
      <c r="P14" s="56">
        <v>7.8</v>
      </c>
      <c r="Q14" s="57" t="s">
        <v>99</v>
      </c>
      <c r="R14" s="39" t="s">
        <v>99</v>
      </c>
      <c r="S14" s="54" t="s">
        <v>344</v>
      </c>
      <c r="T14" s="247"/>
      <c r="U14" s="247"/>
      <c r="V14" s="70"/>
    </row>
    <row r="15" spans="1:22" s="32" customFormat="1" ht="41.25" customHeight="1">
      <c r="A15" s="27" t="s">
        <v>347</v>
      </c>
      <c r="B15" s="49">
        <f t="shared" si="1"/>
        <v>48.800000000000004</v>
      </c>
      <c r="C15" s="46">
        <f t="shared" si="1"/>
        <v>607.6</v>
      </c>
      <c r="D15" s="57">
        <v>42.2</v>
      </c>
      <c r="E15" s="39">
        <v>83.6</v>
      </c>
      <c r="F15" s="56">
        <v>198</v>
      </c>
      <c r="G15" s="45" t="s">
        <v>99</v>
      </c>
      <c r="H15" s="45" t="s">
        <v>99</v>
      </c>
      <c r="I15" s="45" t="s">
        <v>99</v>
      </c>
      <c r="J15" s="247"/>
      <c r="K15" s="62">
        <v>6.6</v>
      </c>
      <c r="L15" s="39">
        <v>524</v>
      </c>
      <c r="M15" s="54">
        <v>7809</v>
      </c>
      <c r="N15" s="57" t="s">
        <v>99</v>
      </c>
      <c r="O15" s="39" t="s">
        <v>99</v>
      </c>
      <c r="P15" s="56" t="s">
        <v>99</v>
      </c>
      <c r="Q15" s="57" t="s">
        <v>99</v>
      </c>
      <c r="R15" s="39" t="s">
        <v>99</v>
      </c>
      <c r="S15" s="54" t="s">
        <v>344</v>
      </c>
      <c r="T15" s="247"/>
      <c r="U15" s="247"/>
      <c r="V15" s="70"/>
    </row>
    <row r="16" spans="1:22" s="32" customFormat="1" ht="41.25" customHeight="1">
      <c r="A16" s="27" t="s">
        <v>348</v>
      </c>
      <c r="B16" s="49">
        <f t="shared" si="1"/>
        <v>72.2</v>
      </c>
      <c r="C16" s="46">
        <f t="shared" si="1"/>
        <v>547.5</v>
      </c>
      <c r="D16" s="57">
        <v>66.9</v>
      </c>
      <c r="E16" s="39">
        <v>131</v>
      </c>
      <c r="F16" s="56">
        <v>195</v>
      </c>
      <c r="G16" s="45" t="s">
        <v>99</v>
      </c>
      <c r="H16" s="45" t="s">
        <v>99</v>
      </c>
      <c r="I16" s="45" t="s">
        <v>99</v>
      </c>
      <c r="J16" s="247"/>
      <c r="K16" s="62">
        <v>5.3</v>
      </c>
      <c r="L16" s="39">
        <v>416.5</v>
      </c>
      <c r="M16" s="54">
        <v>7809</v>
      </c>
      <c r="N16" s="57" t="s">
        <v>99</v>
      </c>
      <c r="O16" s="39" t="s">
        <v>99</v>
      </c>
      <c r="P16" s="56" t="s">
        <v>99</v>
      </c>
      <c r="Q16" s="57" t="s">
        <v>99</v>
      </c>
      <c r="R16" s="39" t="s">
        <v>99</v>
      </c>
      <c r="S16" s="54" t="s">
        <v>344</v>
      </c>
      <c r="T16" s="247"/>
      <c r="U16" s="247"/>
      <c r="V16" s="70"/>
    </row>
    <row r="17" spans="1:22" s="32" customFormat="1" ht="41.25" customHeight="1">
      <c r="A17" s="27" t="s">
        <v>349</v>
      </c>
      <c r="B17" s="49">
        <f t="shared" si="1"/>
        <v>47.300000000000004</v>
      </c>
      <c r="C17" s="46">
        <f t="shared" si="1"/>
        <v>253.5</v>
      </c>
      <c r="D17" s="55">
        <v>45.1</v>
      </c>
      <c r="E17" s="39">
        <v>87</v>
      </c>
      <c r="F17" s="56">
        <v>192</v>
      </c>
      <c r="G17" s="45" t="s">
        <v>99</v>
      </c>
      <c r="H17" s="45" t="s">
        <v>99</v>
      </c>
      <c r="I17" s="45" t="s">
        <v>99</v>
      </c>
      <c r="J17" s="247"/>
      <c r="K17" s="62">
        <v>2</v>
      </c>
      <c r="L17" s="39">
        <v>164</v>
      </c>
      <c r="M17" s="54">
        <v>7809</v>
      </c>
      <c r="N17" s="57" t="s">
        <v>99</v>
      </c>
      <c r="O17" s="39" t="s">
        <v>99</v>
      </c>
      <c r="P17" s="56" t="s">
        <v>99</v>
      </c>
      <c r="Q17" s="57">
        <v>0.2</v>
      </c>
      <c r="R17" s="39">
        <v>2.5</v>
      </c>
      <c r="S17" s="54">
        <v>1250</v>
      </c>
      <c r="T17" s="247"/>
      <c r="U17" s="247"/>
      <c r="V17" s="70"/>
    </row>
    <row r="18" spans="1:22" s="74" customFormat="1" ht="41.25" customHeight="1" thickBot="1">
      <c r="A18" s="28" t="s">
        <v>350</v>
      </c>
      <c r="B18" s="218">
        <f t="shared" si="1"/>
        <v>38.5</v>
      </c>
      <c r="C18" s="52">
        <f t="shared" si="1"/>
        <v>182.3</v>
      </c>
      <c r="D18" s="59">
        <v>37.1</v>
      </c>
      <c r="E18" s="252">
        <v>73</v>
      </c>
      <c r="F18" s="63">
        <v>196</v>
      </c>
      <c r="G18" s="253" t="s">
        <v>99</v>
      </c>
      <c r="H18" s="253" t="s">
        <v>99</v>
      </c>
      <c r="I18" s="253" t="s">
        <v>99</v>
      </c>
      <c r="J18" s="254"/>
      <c r="K18" s="64">
        <v>1.4</v>
      </c>
      <c r="L18" s="252">
        <v>109.3</v>
      </c>
      <c r="M18" s="58">
        <v>7809</v>
      </c>
      <c r="N18" s="59" t="s">
        <v>99</v>
      </c>
      <c r="O18" s="255" t="s">
        <v>99</v>
      </c>
      <c r="P18" s="63" t="s">
        <v>99</v>
      </c>
      <c r="Q18" s="59" t="s">
        <v>99</v>
      </c>
      <c r="R18" s="255" t="s">
        <v>99</v>
      </c>
      <c r="S18" s="58" t="s">
        <v>344</v>
      </c>
      <c r="T18" s="254"/>
      <c r="U18" s="254"/>
      <c r="V18" s="219"/>
    </row>
    <row r="19" spans="1:21" ht="15.75" customHeight="1" thickTop="1">
      <c r="A19" s="32" t="s">
        <v>94</v>
      </c>
      <c r="B19" s="78"/>
      <c r="C19" s="126"/>
      <c r="D19" s="126"/>
      <c r="E19" s="126"/>
      <c r="F19" s="126"/>
      <c r="G19" s="250"/>
      <c r="H19" s="126"/>
      <c r="I19" s="126"/>
      <c r="J19" s="126"/>
      <c r="K19" s="126"/>
      <c r="L19" s="126"/>
      <c r="M19" s="120"/>
      <c r="N19" s="126"/>
      <c r="O19" s="126"/>
      <c r="P19" s="126"/>
      <c r="Q19" s="126"/>
      <c r="R19" s="126"/>
      <c r="S19" s="126"/>
      <c r="T19" s="126"/>
      <c r="U19" s="126"/>
    </row>
    <row r="20" spans="1:19" ht="13.5">
      <c r="A20" s="78"/>
      <c r="B20" s="126"/>
      <c r="C20" s="126"/>
      <c r="D20" s="126"/>
      <c r="E20" s="126"/>
      <c r="F20" s="126"/>
      <c r="G20" s="250"/>
      <c r="H20" s="126"/>
      <c r="I20" s="126"/>
      <c r="J20" s="120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ht="13.5">
      <c r="A21" s="78"/>
      <c r="B21" s="126"/>
      <c r="C21" s="126"/>
      <c r="D21" s="126"/>
      <c r="E21" s="126"/>
      <c r="F21" s="126"/>
      <c r="G21" s="250"/>
      <c r="H21" s="126"/>
      <c r="I21" s="126"/>
      <c r="J21" s="120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ht="13.5">
      <c r="A22" s="78"/>
      <c r="B22" s="126"/>
      <c r="C22" s="126"/>
      <c r="D22" s="126"/>
      <c r="E22" s="126"/>
      <c r="F22" s="126"/>
      <c r="G22" s="250"/>
      <c r="H22" s="126"/>
      <c r="I22" s="126"/>
      <c r="J22" s="120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ht="13.5">
      <c r="A23" s="78"/>
      <c r="B23" s="126"/>
      <c r="C23" s="126"/>
      <c r="D23" s="126"/>
      <c r="E23" s="126"/>
      <c r="F23" s="126"/>
      <c r="G23" s="250"/>
      <c r="H23" s="126"/>
      <c r="I23" s="126"/>
      <c r="J23" s="120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ht="13.5">
      <c r="A24" s="78"/>
      <c r="B24" s="126"/>
      <c r="C24" s="126"/>
      <c r="D24" s="126"/>
      <c r="E24" s="126"/>
      <c r="F24" s="126"/>
      <c r="G24" s="250"/>
      <c r="H24" s="126"/>
      <c r="I24" s="126"/>
      <c r="J24" s="120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9" ht="13.5">
      <c r="A25" s="78"/>
      <c r="B25" s="126"/>
      <c r="C25" s="126"/>
      <c r="D25" s="126"/>
      <c r="E25" s="126"/>
      <c r="F25" s="126"/>
      <c r="G25" s="250"/>
      <c r="H25" s="126"/>
      <c r="I25" s="126"/>
      <c r="J25" s="120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ht="13.5">
      <c r="A26" s="78"/>
      <c r="B26" s="126"/>
      <c r="C26" s="126"/>
      <c r="D26" s="126"/>
      <c r="E26" s="126"/>
      <c r="F26" s="126"/>
      <c r="G26" s="250"/>
      <c r="H26" s="126"/>
      <c r="I26" s="126"/>
      <c r="J26" s="120"/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19" ht="13.5">
      <c r="A27" s="78"/>
      <c r="B27" s="126"/>
      <c r="C27" s="126"/>
      <c r="D27" s="126"/>
      <c r="E27" s="126"/>
      <c r="F27" s="126"/>
      <c r="G27" s="250"/>
      <c r="H27" s="126"/>
      <c r="I27" s="126"/>
      <c r="J27" s="120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ht="13.5">
      <c r="A28" s="78"/>
      <c r="B28" s="126"/>
      <c r="C28" s="126"/>
      <c r="D28" s="126"/>
      <c r="E28" s="126"/>
      <c r="F28" s="126"/>
      <c r="G28" s="250"/>
      <c r="H28" s="126"/>
      <c r="I28" s="126"/>
      <c r="J28" s="120"/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19" ht="13.5">
      <c r="A29" s="78"/>
      <c r="B29" s="126"/>
      <c r="C29" s="126"/>
      <c r="D29" s="126"/>
      <c r="E29" s="126"/>
      <c r="F29" s="126"/>
      <c r="G29" s="250"/>
      <c r="H29" s="126"/>
      <c r="I29" s="126"/>
      <c r="J29" s="120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19" ht="13.5">
      <c r="A30" s="78"/>
      <c r="B30" s="126"/>
      <c r="C30" s="126"/>
      <c r="D30" s="126"/>
      <c r="E30" s="126"/>
      <c r="F30" s="126"/>
      <c r="G30" s="250"/>
      <c r="H30" s="126"/>
      <c r="I30" s="126"/>
      <c r="J30" s="120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19" ht="13.5">
      <c r="A31" s="78"/>
      <c r="B31" s="126"/>
      <c r="C31" s="126"/>
      <c r="D31" s="126"/>
      <c r="E31" s="126"/>
      <c r="F31" s="126"/>
      <c r="G31" s="250"/>
      <c r="H31" s="126"/>
      <c r="I31" s="126"/>
      <c r="J31" s="120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19" ht="13.5">
      <c r="A32" s="78"/>
      <c r="B32" s="126"/>
      <c r="C32" s="126"/>
      <c r="D32" s="126"/>
      <c r="E32" s="126"/>
      <c r="F32" s="126"/>
      <c r="G32" s="250"/>
      <c r="H32" s="126"/>
      <c r="I32" s="126"/>
      <c r="J32" s="120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1:19" ht="13.5">
      <c r="A33" s="78"/>
      <c r="B33" s="126"/>
      <c r="C33" s="126"/>
      <c r="D33" s="126"/>
      <c r="E33" s="126"/>
      <c r="F33" s="126"/>
      <c r="G33" s="126"/>
      <c r="H33" s="126"/>
      <c r="I33" s="126"/>
      <c r="J33" s="120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ht="13.5">
      <c r="A34" s="78"/>
      <c r="B34" s="126"/>
      <c r="C34" s="126"/>
      <c r="D34" s="126"/>
      <c r="E34" s="126"/>
      <c r="F34" s="126"/>
      <c r="G34" s="126"/>
      <c r="H34" s="126"/>
      <c r="I34" s="126"/>
      <c r="J34" s="120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ht="13.5">
      <c r="A35" s="78"/>
      <c r="B35" s="126"/>
      <c r="C35" s="126"/>
      <c r="D35" s="126"/>
      <c r="E35" s="126"/>
      <c r="F35" s="126"/>
      <c r="G35" s="126"/>
      <c r="H35" s="126"/>
      <c r="I35" s="126"/>
      <c r="J35" s="120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ht="13.5">
      <c r="A36" s="78"/>
      <c r="B36" s="126"/>
      <c r="C36" s="126"/>
      <c r="D36" s="126"/>
      <c r="E36" s="126"/>
      <c r="F36" s="126"/>
      <c r="G36" s="126"/>
      <c r="H36" s="126"/>
      <c r="I36" s="126"/>
      <c r="J36" s="120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ht="13.5">
      <c r="A37" s="78"/>
      <c r="B37" s="126"/>
      <c r="C37" s="126"/>
      <c r="D37" s="126"/>
      <c r="E37" s="126"/>
      <c r="F37" s="126"/>
      <c r="G37" s="126"/>
      <c r="H37" s="126"/>
      <c r="I37" s="126"/>
      <c r="J37" s="120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ht="13.5">
      <c r="A38" s="78"/>
      <c r="B38" s="126"/>
      <c r="C38" s="126"/>
      <c r="D38" s="126"/>
      <c r="E38" s="126"/>
      <c r="F38" s="126"/>
      <c r="G38" s="126"/>
      <c r="H38" s="126"/>
      <c r="I38" s="126"/>
      <c r="J38" s="120"/>
      <c r="K38" s="126"/>
      <c r="L38" s="126"/>
      <c r="M38" s="126"/>
      <c r="N38" s="126"/>
      <c r="O38" s="126"/>
      <c r="P38" s="126"/>
      <c r="Q38" s="126"/>
      <c r="R38" s="126"/>
      <c r="S38" s="126"/>
    </row>
  </sheetData>
  <mergeCells count="7">
    <mergeCell ref="K4:M4"/>
    <mergeCell ref="G4:I4"/>
    <mergeCell ref="D4:F4"/>
    <mergeCell ref="K1:S1"/>
    <mergeCell ref="A1:I1"/>
    <mergeCell ref="B3:I3"/>
    <mergeCell ref="K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pane xSplit="1" ySplit="6" topLeftCell="F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1" sqref="M11:M18"/>
    </sheetView>
  </sheetViews>
  <sheetFormatPr defaultColWidth="8.88671875" defaultRowHeight="13.5"/>
  <cols>
    <col min="1" max="1" width="14.5546875" style="187" customWidth="1"/>
    <col min="2" max="3" width="13.3359375" style="187" customWidth="1"/>
    <col min="4" max="4" width="13.3359375" style="198" customWidth="1"/>
    <col min="5" max="5" width="13.3359375" style="76" customWidth="1"/>
    <col min="6" max="6" width="13.3359375" style="1" customWidth="1"/>
    <col min="7" max="7" width="2.77734375" style="1" customWidth="1"/>
    <col min="8" max="9" width="11.3359375" style="76" customWidth="1"/>
    <col min="10" max="10" width="11.3359375" style="1" customWidth="1"/>
    <col min="11" max="11" width="11.3359375" style="210" customWidth="1"/>
    <col min="12" max="12" width="11.3359375" style="76" customWidth="1"/>
    <col min="13" max="13" width="11.3359375" style="1" customWidth="1"/>
    <col min="14" max="18" width="8.88671875" style="174" customWidth="1"/>
    <col min="19" max="19" width="5.3359375" style="174" customWidth="1"/>
    <col min="20" max="16384" width="8.88671875" style="174" customWidth="1"/>
  </cols>
  <sheetData>
    <row r="1" spans="1:13" s="199" customFormat="1" ht="45" customHeight="1">
      <c r="A1" s="357" t="s">
        <v>376</v>
      </c>
      <c r="B1" s="357"/>
      <c r="C1" s="357"/>
      <c r="D1" s="357"/>
      <c r="E1" s="357"/>
      <c r="F1" s="357"/>
      <c r="G1" s="294"/>
      <c r="H1" s="389" t="s">
        <v>251</v>
      </c>
      <c r="I1" s="389"/>
      <c r="J1" s="389"/>
      <c r="K1" s="389"/>
      <c r="L1" s="389"/>
      <c r="M1" s="389"/>
    </row>
    <row r="2" spans="1:13" s="176" customFormat="1" ht="25.5" customHeight="1" thickBot="1">
      <c r="A2" s="29" t="s">
        <v>57</v>
      </c>
      <c r="B2" s="29"/>
      <c r="C2" s="29"/>
      <c r="D2" s="193"/>
      <c r="E2" s="201"/>
      <c r="F2" s="79"/>
      <c r="G2" s="88"/>
      <c r="H2" s="201"/>
      <c r="I2" s="201"/>
      <c r="J2" s="79"/>
      <c r="K2" s="202"/>
      <c r="L2" s="201"/>
      <c r="M2" s="94" t="s">
        <v>61</v>
      </c>
    </row>
    <row r="3" spans="1:13" s="89" customFormat="1" ht="16.5" customHeight="1" thickTop="1">
      <c r="A3" s="127" t="s">
        <v>102</v>
      </c>
      <c r="B3" s="410" t="s">
        <v>253</v>
      </c>
      <c r="C3" s="411"/>
      <c r="D3" s="360" t="s">
        <v>247</v>
      </c>
      <c r="E3" s="361"/>
      <c r="F3" s="361"/>
      <c r="G3" s="177"/>
      <c r="H3" s="383" t="s">
        <v>248</v>
      </c>
      <c r="I3" s="383"/>
      <c r="J3" s="384"/>
      <c r="K3" s="382" t="s">
        <v>250</v>
      </c>
      <c r="L3" s="383"/>
      <c r="M3" s="383"/>
    </row>
    <row r="4" spans="1:13" s="89" customFormat="1" ht="15.75" customHeight="1">
      <c r="A4" s="25" t="s">
        <v>105</v>
      </c>
      <c r="B4" s="412" t="s">
        <v>254</v>
      </c>
      <c r="C4" s="413"/>
      <c r="D4" s="418" t="s">
        <v>206</v>
      </c>
      <c r="E4" s="419"/>
      <c r="F4" s="419"/>
      <c r="G4" s="177"/>
      <c r="H4" s="414" t="s">
        <v>249</v>
      </c>
      <c r="I4" s="414"/>
      <c r="J4" s="415"/>
      <c r="K4" s="416" t="s">
        <v>207</v>
      </c>
      <c r="L4" s="417"/>
      <c r="M4" s="417"/>
    </row>
    <row r="5" spans="1:13" s="89" customFormat="1" ht="15.75" customHeight="1">
      <c r="A5" s="25" t="s">
        <v>106</v>
      </c>
      <c r="B5" s="151" t="s">
        <v>252</v>
      </c>
      <c r="C5" s="165" t="s">
        <v>13</v>
      </c>
      <c r="D5" s="178" t="s">
        <v>252</v>
      </c>
      <c r="E5" s="135" t="s">
        <v>13</v>
      </c>
      <c r="F5" s="230"/>
      <c r="G5" s="37"/>
      <c r="H5" s="178" t="s">
        <v>252</v>
      </c>
      <c r="I5" s="95" t="s">
        <v>13</v>
      </c>
      <c r="J5" s="194"/>
      <c r="K5" s="178" t="s">
        <v>252</v>
      </c>
      <c r="L5" s="135" t="s">
        <v>13</v>
      </c>
      <c r="M5" s="230"/>
    </row>
    <row r="6" spans="1:13" s="89" customFormat="1" ht="15.75" customHeight="1">
      <c r="A6" s="139" t="s">
        <v>95</v>
      </c>
      <c r="B6" s="155" t="s">
        <v>10</v>
      </c>
      <c r="C6" s="140" t="s">
        <v>62</v>
      </c>
      <c r="D6" s="155" t="s">
        <v>10</v>
      </c>
      <c r="E6" s="140" t="s">
        <v>62</v>
      </c>
      <c r="F6" s="246" t="s">
        <v>63</v>
      </c>
      <c r="G6" s="37"/>
      <c r="H6" s="155" t="s">
        <v>10</v>
      </c>
      <c r="I6" s="182" t="s">
        <v>62</v>
      </c>
      <c r="J6" s="194" t="s">
        <v>63</v>
      </c>
      <c r="K6" s="155" t="s">
        <v>10</v>
      </c>
      <c r="L6" s="140" t="s">
        <v>62</v>
      </c>
      <c r="M6" s="246" t="s">
        <v>63</v>
      </c>
    </row>
    <row r="7" spans="1:13" s="176" customFormat="1" ht="41.25" customHeight="1">
      <c r="A7" s="25">
        <v>2002</v>
      </c>
      <c r="B7" s="45">
        <f>SUM(D7,H7,K7)</f>
        <v>135.5</v>
      </c>
      <c r="C7" s="45">
        <f>SUM(E7,I7,L7)</f>
        <v>102.2</v>
      </c>
      <c r="D7" s="49">
        <v>32.9</v>
      </c>
      <c r="E7" s="45">
        <v>17</v>
      </c>
      <c r="F7" s="49">
        <v>42</v>
      </c>
      <c r="G7" s="49"/>
      <c r="H7" s="49">
        <v>100.6</v>
      </c>
      <c r="I7" s="45">
        <v>81.4</v>
      </c>
      <c r="J7" s="49">
        <v>66</v>
      </c>
      <c r="K7" s="49">
        <v>2</v>
      </c>
      <c r="L7" s="49">
        <v>3.8</v>
      </c>
      <c r="M7" s="49">
        <v>190</v>
      </c>
    </row>
    <row r="8" spans="1:13" s="176" customFormat="1" ht="41.25" customHeight="1">
      <c r="A8" s="25">
        <v>2003</v>
      </c>
      <c r="B8" s="45" t="s">
        <v>99</v>
      </c>
      <c r="C8" s="45" t="s">
        <v>99</v>
      </c>
      <c r="D8" s="45" t="s">
        <v>99</v>
      </c>
      <c r="E8" s="45" t="s">
        <v>99</v>
      </c>
      <c r="F8" s="45" t="s">
        <v>99</v>
      </c>
      <c r="G8" s="45"/>
      <c r="H8" s="45" t="s">
        <v>99</v>
      </c>
      <c r="I8" s="45" t="s">
        <v>99</v>
      </c>
      <c r="J8" s="45" t="s">
        <v>99</v>
      </c>
      <c r="K8" s="45" t="s">
        <v>99</v>
      </c>
      <c r="L8" s="45" t="s">
        <v>99</v>
      </c>
      <c r="M8" s="45" t="s">
        <v>99</v>
      </c>
    </row>
    <row r="9" spans="1:13" s="176" customFormat="1" ht="41.25" customHeight="1">
      <c r="A9" s="25">
        <v>2004</v>
      </c>
      <c r="B9" s="45">
        <f>SUM(D9,H9,K9)</f>
        <v>105.2</v>
      </c>
      <c r="C9" s="45">
        <f>SUM(E9,I9,L9)</f>
        <v>80.8</v>
      </c>
      <c r="D9" s="49">
        <v>23.2</v>
      </c>
      <c r="E9" s="45">
        <v>16.5</v>
      </c>
      <c r="F9" s="49">
        <v>70.9</v>
      </c>
      <c r="G9" s="49"/>
      <c r="H9" s="49">
        <v>81.9</v>
      </c>
      <c r="I9" s="45">
        <v>64.2</v>
      </c>
      <c r="J9" s="49">
        <v>92.2</v>
      </c>
      <c r="K9" s="49">
        <v>0.1</v>
      </c>
      <c r="L9" s="49">
        <v>0.1</v>
      </c>
      <c r="M9" s="49">
        <v>100</v>
      </c>
    </row>
    <row r="10" spans="1:13" s="176" customFormat="1" ht="41.25" customHeight="1">
      <c r="A10" s="25">
        <v>2005</v>
      </c>
      <c r="B10" s="45">
        <v>112.9</v>
      </c>
      <c r="C10" s="45">
        <v>86.6</v>
      </c>
      <c r="D10" s="49">
        <v>24</v>
      </c>
      <c r="E10" s="49">
        <v>16.8</v>
      </c>
      <c r="F10" s="49">
        <v>70.9</v>
      </c>
      <c r="G10" s="49"/>
      <c r="H10" s="49">
        <v>88.9</v>
      </c>
      <c r="I10" s="49">
        <v>69.8</v>
      </c>
      <c r="J10" s="49">
        <v>92.2</v>
      </c>
      <c r="K10" s="45" t="s">
        <v>99</v>
      </c>
      <c r="L10" s="45" t="s">
        <v>99</v>
      </c>
      <c r="M10" s="45" t="s">
        <v>99</v>
      </c>
    </row>
    <row r="11" spans="1:13" s="176" customFormat="1" ht="41.25" customHeight="1">
      <c r="A11" s="26">
        <v>2006</v>
      </c>
      <c r="B11" s="41">
        <f>SUM(D11,H11,K11)</f>
        <v>77.10000000000001</v>
      </c>
      <c r="C11" s="41">
        <f>SUM(E11,I11,L11)</f>
        <v>463.1</v>
      </c>
      <c r="D11" s="217">
        <f>SUM(D13:D19)</f>
        <v>20.599999999999998</v>
      </c>
      <c r="E11" s="217">
        <f>SUM(E13:E19)</f>
        <v>185.1</v>
      </c>
      <c r="F11" s="217">
        <f>AVERAGE(F13:F19)</f>
        <v>26.166666666666668</v>
      </c>
      <c r="G11" s="217"/>
      <c r="H11" s="217">
        <f>SUM(H13:H19)</f>
        <v>56.50000000000001</v>
      </c>
      <c r="I11" s="217">
        <f>SUM(I13:I19)</f>
        <v>278</v>
      </c>
      <c r="J11" s="217">
        <f>AVERAGE(J13:J19)</f>
        <v>7.8</v>
      </c>
      <c r="K11" s="41" t="s">
        <v>351</v>
      </c>
      <c r="L11" s="41" t="s">
        <v>351</v>
      </c>
      <c r="M11" s="41" t="s">
        <v>351</v>
      </c>
    </row>
    <row r="12" spans="1:13" s="176" customFormat="1" ht="41.25" customHeight="1">
      <c r="A12" s="27" t="s">
        <v>305</v>
      </c>
      <c r="B12" s="45">
        <v>27</v>
      </c>
      <c r="C12" s="45">
        <v>20.5</v>
      </c>
      <c r="D12" s="49">
        <v>3.9</v>
      </c>
      <c r="E12" s="45">
        <v>2</v>
      </c>
      <c r="F12" s="45" t="s">
        <v>99</v>
      </c>
      <c r="G12" s="49"/>
      <c r="H12" s="49">
        <v>23.1</v>
      </c>
      <c r="I12" s="45" t="s">
        <v>99</v>
      </c>
      <c r="J12" s="45" t="s">
        <v>99</v>
      </c>
      <c r="K12" s="45" t="s">
        <v>99</v>
      </c>
      <c r="L12" s="45" t="s">
        <v>99</v>
      </c>
      <c r="M12" s="45" t="s">
        <v>99</v>
      </c>
    </row>
    <row r="13" spans="1:13" s="176" customFormat="1" ht="41.25" customHeight="1">
      <c r="A13" s="27" t="s">
        <v>306</v>
      </c>
      <c r="B13" s="45">
        <f>SUM(D13,H13,K13)</f>
        <v>6.2</v>
      </c>
      <c r="C13" s="45">
        <f>SUM(E13,I13,L13)</f>
        <v>163</v>
      </c>
      <c r="D13" s="49">
        <v>3.1</v>
      </c>
      <c r="E13" s="45">
        <v>71</v>
      </c>
      <c r="F13" s="49">
        <v>2.2</v>
      </c>
      <c r="G13" s="49"/>
      <c r="H13" s="49">
        <v>3.1</v>
      </c>
      <c r="I13" s="45">
        <v>92</v>
      </c>
      <c r="J13" s="49">
        <v>2.8</v>
      </c>
      <c r="K13" s="45" t="s">
        <v>99</v>
      </c>
      <c r="L13" s="45" t="s">
        <v>99</v>
      </c>
      <c r="M13" s="45" t="s">
        <v>99</v>
      </c>
    </row>
    <row r="14" spans="1:13" s="176" customFormat="1" ht="41.25" customHeight="1">
      <c r="A14" s="27" t="s">
        <v>109</v>
      </c>
      <c r="B14" s="45">
        <f>SUM(D14,H14,K14)</f>
        <v>26.6</v>
      </c>
      <c r="C14" s="45">
        <f>SUM(E14,I14,L14)</f>
        <v>126</v>
      </c>
      <c r="D14" s="49">
        <v>6.1</v>
      </c>
      <c r="E14" s="45">
        <v>49</v>
      </c>
      <c r="F14" s="45">
        <v>3.2</v>
      </c>
      <c r="G14" s="49"/>
      <c r="H14" s="49">
        <v>20.5</v>
      </c>
      <c r="I14" s="45">
        <v>77</v>
      </c>
      <c r="J14" s="49">
        <v>15.5</v>
      </c>
      <c r="K14" s="45" t="s">
        <v>99</v>
      </c>
      <c r="L14" s="45" t="s">
        <v>99</v>
      </c>
      <c r="M14" s="45" t="s">
        <v>99</v>
      </c>
    </row>
    <row r="15" spans="1:13" s="176" customFormat="1" ht="41.25" customHeight="1">
      <c r="A15" s="27" t="s">
        <v>352</v>
      </c>
      <c r="B15" s="45">
        <v>12.4</v>
      </c>
      <c r="C15" s="45">
        <v>9.5</v>
      </c>
      <c r="D15" s="49">
        <v>2.6</v>
      </c>
      <c r="E15" s="45">
        <v>2</v>
      </c>
      <c r="F15" s="49">
        <v>7.8</v>
      </c>
      <c r="G15" s="49"/>
      <c r="H15" s="49">
        <v>9.8</v>
      </c>
      <c r="I15" s="45" t="s">
        <v>99</v>
      </c>
      <c r="J15" s="45" t="s">
        <v>99</v>
      </c>
      <c r="K15" s="45" t="s">
        <v>99</v>
      </c>
      <c r="L15" s="45" t="s">
        <v>99</v>
      </c>
      <c r="M15" s="45" t="s">
        <v>99</v>
      </c>
    </row>
    <row r="16" spans="1:13" s="176" customFormat="1" ht="41.25" customHeight="1">
      <c r="A16" s="27" t="s">
        <v>353</v>
      </c>
      <c r="B16" s="45">
        <f>SUM(D16,H16,K16)</f>
        <v>5.9</v>
      </c>
      <c r="C16" s="45">
        <f>SUM(E16,I16,L16)</f>
        <v>167</v>
      </c>
      <c r="D16" s="49">
        <v>1.4</v>
      </c>
      <c r="E16" s="45">
        <v>58</v>
      </c>
      <c r="F16" s="49">
        <v>1</v>
      </c>
      <c r="G16" s="49"/>
      <c r="H16" s="49">
        <v>4.5</v>
      </c>
      <c r="I16" s="45">
        <v>109</v>
      </c>
      <c r="J16" s="49">
        <v>5.1</v>
      </c>
      <c r="K16" s="45" t="s">
        <v>99</v>
      </c>
      <c r="L16" s="45" t="s">
        <v>99</v>
      </c>
      <c r="M16" s="45" t="s">
        <v>99</v>
      </c>
    </row>
    <row r="17" spans="1:13" s="176" customFormat="1" ht="41.25" customHeight="1">
      <c r="A17" s="27" t="s">
        <v>354</v>
      </c>
      <c r="B17" s="45">
        <v>11.4</v>
      </c>
      <c r="C17" s="45">
        <v>8.6</v>
      </c>
      <c r="D17" s="49">
        <v>2.9</v>
      </c>
      <c r="E17" s="45">
        <v>2</v>
      </c>
      <c r="F17" s="49">
        <v>74</v>
      </c>
      <c r="G17" s="49"/>
      <c r="H17" s="49">
        <v>8.5</v>
      </c>
      <c r="I17" s="45" t="s">
        <v>99</v>
      </c>
      <c r="J17" s="45" t="s">
        <v>99</v>
      </c>
      <c r="K17" s="45" t="s">
        <v>99</v>
      </c>
      <c r="L17" s="45" t="s">
        <v>99</v>
      </c>
      <c r="M17" s="45" t="s">
        <v>99</v>
      </c>
    </row>
    <row r="18" spans="1:13" s="176" customFormat="1" ht="41.25" customHeight="1" thickBot="1">
      <c r="A18" s="28" t="s">
        <v>355</v>
      </c>
      <c r="B18" s="292">
        <v>14.8</v>
      </c>
      <c r="C18" s="290">
        <v>11.2</v>
      </c>
      <c r="D18" s="291">
        <v>4.5</v>
      </c>
      <c r="E18" s="290">
        <v>3.1</v>
      </c>
      <c r="F18" s="291">
        <v>68.8</v>
      </c>
      <c r="G18" s="49"/>
      <c r="H18" s="291">
        <v>10.1</v>
      </c>
      <c r="I18" s="290" t="s">
        <v>99</v>
      </c>
      <c r="J18" s="290" t="s">
        <v>99</v>
      </c>
      <c r="K18" s="290" t="s">
        <v>99</v>
      </c>
      <c r="L18" s="290" t="s">
        <v>99</v>
      </c>
      <c r="M18" s="290" t="s">
        <v>99</v>
      </c>
    </row>
    <row r="19" spans="1:13" ht="15.75" customHeight="1" thickTop="1">
      <c r="A19" s="106" t="s">
        <v>94</v>
      </c>
      <c r="B19" s="106"/>
      <c r="C19" s="106"/>
      <c r="D19" s="249"/>
      <c r="E19" s="77"/>
      <c r="F19" s="23"/>
      <c r="G19" s="23"/>
      <c r="H19" s="77"/>
      <c r="I19" s="77"/>
      <c r="J19" s="23"/>
      <c r="K19" s="250"/>
      <c r="L19" s="77"/>
      <c r="M19" s="23"/>
    </row>
    <row r="20" spans="1:13" ht="15.75" customHeight="1">
      <c r="A20" s="32"/>
      <c r="B20" s="32"/>
      <c r="C20" s="32"/>
      <c r="D20" s="249"/>
      <c r="E20" s="77"/>
      <c r="F20" s="23"/>
      <c r="G20" s="23"/>
      <c r="H20" s="77"/>
      <c r="I20" s="77"/>
      <c r="J20" s="23"/>
      <c r="K20" s="250"/>
      <c r="L20" s="77"/>
      <c r="M20" s="23"/>
    </row>
  </sheetData>
  <mergeCells count="10">
    <mergeCell ref="H1:M1"/>
    <mergeCell ref="B3:C3"/>
    <mergeCell ref="B4:C4"/>
    <mergeCell ref="H3:J3"/>
    <mergeCell ref="H4:J4"/>
    <mergeCell ref="K3:M3"/>
    <mergeCell ref="K4:M4"/>
    <mergeCell ref="D3:F3"/>
    <mergeCell ref="D4:F4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U6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0" sqref="F10"/>
    </sheetView>
  </sheetViews>
  <sheetFormatPr defaultColWidth="8.88671875" defaultRowHeight="13.5"/>
  <cols>
    <col min="1" max="1" width="14.5546875" style="22" customWidth="1"/>
    <col min="2" max="2" width="6.21484375" style="24" customWidth="1"/>
    <col min="3" max="3" width="7.88671875" style="21" customWidth="1"/>
    <col min="4" max="4" width="5.77734375" style="21" customWidth="1"/>
    <col min="5" max="5" width="8.6640625" style="21" bestFit="1" customWidth="1"/>
    <col min="6" max="6" width="7.88671875" style="1" bestFit="1" customWidth="1"/>
    <col min="7" max="7" width="5.5546875" style="21" customWidth="1"/>
    <col min="8" max="8" width="7.77734375" style="21" customWidth="1"/>
    <col min="9" max="9" width="6.5546875" style="1" bestFit="1" customWidth="1"/>
    <col min="10" max="10" width="5.5546875" style="21" customWidth="1"/>
    <col min="11" max="11" width="7.77734375" style="21" customWidth="1"/>
    <col min="12" max="12" width="6.5546875" style="1" bestFit="1" customWidth="1"/>
    <col min="13" max="13" width="2.77734375" style="1" customWidth="1"/>
    <col min="14" max="14" width="5.3359375" style="21" customWidth="1"/>
    <col min="15" max="15" width="7.77734375" style="21" customWidth="1"/>
    <col min="16" max="16" width="8.21484375" style="1" bestFit="1" customWidth="1"/>
    <col min="17" max="17" width="5.3359375" style="21" customWidth="1"/>
    <col min="18" max="18" width="7.77734375" style="21" customWidth="1"/>
    <col min="19" max="20" width="4.77734375" style="1" customWidth="1"/>
    <col min="21" max="21" width="7.77734375" style="1" customWidth="1"/>
    <col min="22" max="22" width="6.5546875" style="1" bestFit="1" customWidth="1"/>
    <col min="23" max="23" width="7.3359375" style="21" bestFit="1" customWidth="1"/>
    <col min="24" max="24" width="7.77734375" style="21" customWidth="1"/>
    <col min="25" max="25" width="7.4453125" style="1" customWidth="1"/>
    <col min="26" max="26" width="5.88671875" style="21" customWidth="1"/>
    <col min="27" max="177" width="8.88671875" style="21" customWidth="1"/>
    <col min="178" max="16384" width="8.88671875" style="22" customWidth="1"/>
  </cols>
  <sheetData>
    <row r="1" spans="1:25" s="2" customFormat="1" ht="45" customHeight="1">
      <c r="A1" s="421" t="s">
        <v>377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301"/>
      <c r="N1" s="421" t="s">
        <v>269</v>
      </c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</row>
    <row r="2" spans="1:177" s="4" customFormat="1" ht="25.5" customHeight="1" thickBot="1">
      <c r="A2" s="29" t="s">
        <v>117</v>
      </c>
      <c r="B2" s="3"/>
      <c r="F2" s="5"/>
      <c r="I2" s="5"/>
      <c r="L2" s="5"/>
      <c r="M2" s="5"/>
      <c r="P2" s="5"/>
      <c r="S2" s="5"/>
      <c r="T2" s="5"/>
      <c r="U2" s="5"/>
      <c r="V2" s="5"/>
      <c r="X2" s="420" t="s">
        <v>58</v>
      </c>
      <c r="Y2" s="420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</row>
    <row r="3" spans="1:177" s="7" customFormat="1" ht="16.5" customHeight="1" thickTop="1">
      <c r="A3" s="127" t="s">
        <v>114</v>
      </c>
      <c r="B3" s="410" t="s">
        <v>64</v>
      </c>
      <c r="C3" s="411"/>
      <c r="D3" s="410" t="s">
        <v>225</v>
      </c>
      <c r="E3" s="423"/>
      <c r="F3" s="411"/>
      <c r="G3" s="410" t="s">
        <v>15</v>
      </c>
      <c r="H3" s="423"/>
      <c r="I3" s="411"/>
      <c r="J3" s="410" t="s">
        <v>65</v>
      </c>
      <c r="K3" s="423"/>
      <c r="L3" s="423"/>
      <c r="M3" s="95"/>
      <c r="N3" s="423" t="s">
        <v>66</v>
      </c>
      <c r="O3" s="423"/>
      <c r="P3" s="411"/>
      <c r="Q3" s="410" t="s">
        <v>103</v>
      </c>
      <c r="R3" s="423"/>
      <c r="S3" s="411"/>
      <c r="T3" s="410" t="s">
        <v>104</v>
      </c>
      <c r="U3" s="423"/>
      <c r="V3" s="411"/>
      <c r="W3" s="410" t="s">
        <v>67</v>
      </c>
      <c r="X3" s="423"/>
      <c r="Y3" s="423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</row>
    <row r="4" spans="1:177" s="7" customFormat="1" ht="16.5" customHeight="1">
      <c r="A4" s="25" t="s">
        <v>115</v>
      </c>
      <c r="B4" s="422" t="s">
        <v>5</v>
      </c>
      <c r="C4" s="415"/>
      <c r="D4" s="422" t="s">
        <v>224</v>
      </c>
      <c r="E4" s="414"/>
      <c r="F4" s="415"/>
      <c r="G4" s="422" t="s">
        <v>96</v>
      </c>
      <c r="H4" s="414"/>
      <c r="I4" s="415"/>
      <c r="J4" s="412" t="s">
        <v>226</v>
      </c>
      <c r="K4" s="424"/>
      <c r="L4" s="424"/>
      <c r="M4" s="37"/>
      <c r="N4" s="414" t="s">
        <v>227</v>
      </c>
      <c r="O4" s="414"/>
      <c r="P4" s="415"/>
      <c r="Q4" s="422" t="s">
        <v>98</v>
      </c>
      <c r="R4" s="414"/>
      <c r="S4" s="415"/>
      <c r="T4" s="422" t="s">
        <v>97</v>
      </c>
      <c r="U4" s="414"/>
      <c r="V4" s="415"/>
      <c r="W4" s="422" t="s">
        <v>228</v>
      </c>
      <c r="X4" s="414"/>
      <c r="Y4" s="4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</row>
    <row r="5" spans="1:177" s="7" customFormat="1" ht="16.5" customHeight="1">
      <c r="A5" s="25" t="s">
        <v>116</v>
      </c>
      <c r="B5" s="25" t="s">
        <v>52</v>
      </c>
      <c r="C5" s="136" t="s">
        <v>13</v>
      </c>
      <c r="D5" s="25" t="s">
        <v>52</v>
      </c>
      <c r="E5" s="95" t="s">
        <v>13</v>
      </c>
      <c r="F5" s="194"/>
      <c r="G5" s="25" t="s">
        <v>52</v>
      </c>
      <c r="H5" s="95" t="s">
        <v>13</v>
      </c>
      <c r="I5" s="194"/>
      <c r="J5" s="142" t="s">
        <v>52</v>
      </c>
      <c r="K5" s="133" t="s">
        <v>13</v>
      </c>
      <c r="L5" s="230"/>
      <c r="M5" s="37"/>
      <c r="N5" s="137" t="s">
        <v>52</v>
      </c>
      <c r="O5" s="95" t="s">
        <v>13</v>
      </c>
      <c r="P5" s="194"/>
      <c r="Q5" s="25" t="s">
        <v>54</v>
      </c>
      <c r="R5" s="95" t="s">
        <v>13</v>
      </c>
      <c r="S5" s="194"/>
      <c r="T5" s="25" t="s">
        <v>54</v>
      </c>
      <c r="U5" s="95" t="s">
        <v>13</v>
      </c>
      <c r="V5" s="25"/>
      <c r="W5" s="25" t="s">
        <v>16</v>
      </c>
      <c r="X5" s="135" t="s">
        <v>13</v>
      </c>
      <c r="Y5" s="230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</row>
    <row r="6" spans="1:177" s="9" customFormat="1" ht="16.5" customHeight="1">
      <c r="A6" s="139" t="s">
        <v>95</v>
      </c>
      <c r="B6" s="270" t="s">
        <v>10</v>
      </c>
      <c r="C6" s="270" t="s">
        <v>62</v>
      </c>
      <c r="D6" s="270" t="s">
        <v>10</v>
      </c>
      <c r="E6" s="270" t="s">
        <v>62</v>
      </c>
      <c r="F6" s="234" t="s">
        <v>63</v>
      </c>
      <c r="G6" s="270" t="s">
        <v>10</v>
      </c>
      <c r="H6" s="270" t="s">
        <v>62</v>
      </c>
      <c r="I6" s="234" t="s">
        <v>63</v>
      </c>
      <c r="J6" s="270" t="s">
        <v>10</v>
      </c>
      <c r="K6" s="271" t="s">
        <v>62</v>
      </c>
      <c r="L6" s="236" t="s">
        <v>63</v>
      </c>
      <c r="M6" s="257"/>
      <c r="N6" s="270" t="s">
        <v>10</v>
      </c>
      <c r="O6" s="270" t="s">
        <v>62</v>
      </c>
      <c r="P6" s="234" t="s">
        <v>63</v>
      </c>
      <c r="Q6" s="270" t="s">
        <v>10</v>
      </c>
      <c r="R6" s="270" t="s">
        <v>62</v>
      </c>
      <c r="S6" s="234" t="s">
        <v>63</v>
      </c>
      <c r="T6" s="270" t="s">
        <v>10</v>
      </c>
      <c r="U6" s="270" t="s">
        <v>62</v>
      </c>
      <c r="V6" s="234" t="s">
        <v>63</v>
      </c>
      <c r="W6" s="270" t="s">
        <v>10</v>
      </c>
      <c r="X6" s="270" t="s">
        <v>62</v>
      </c>
      <c r="Y6" s="236" t="s">
        <v>63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</row>
    <row r="7" spans="1:26" s="8" customFormat="1" ht="41.25" customHeight="1">
      <c r="A7" s="25">
        <v>2002</v>
      </c>
      <c r="B7" s="36">
        <f aca="true" t="shared" si="0" ref="B7:C9">SUM(D7,G7,J7,N7,Q7,T7,W7)</f>
        <v>679.33</v>
      </c>
      <c r="C7" s="36">
        <f t="shared" si="0"/>
        <v>8725.4</v>
      </c>
      <c r="D7" s="363">
        <v>572.5</v>
      </c>
      <c r="E7" s="363">
        <v>7615</v>
      </c>
      <c r="F7" s="327">
        <v>2200</v>
      </c>
      <c r="G7" s="363">
        <v>50.5</v>
      </c>
      <c r="H7" s="363">
        <v>627.2</v>
      </c>
      <c r="I7" s="327">
        <v>1600</v>
      </c>
      <c r="J7" s="363">
        <v>10.2</v>
      </c>
      <c r="K7" s="363">
        <v>156.8</v>
      </c>
      <c r="L7" s="327">
        <v>1550</v>
      </c>
      <c r="M7" s="338"/>
      <c r="N7" s="363">
        <v>15.4</v>
      </c>
      <c r="O7" s="363">
        <v>243.3</v>
      </c>
      <c r="P7" s="327">
        <v>1600</v>
      </c>
      <c r="Q7" s="338" t="s">
        <v>99</v>
      </c>
      <c r="R7" s="338" t="s">
        <v>99</v>
      </c>
      <c r="S7" s="338" t="s">
        <v>99</v>
      </c>
      <c r="T7" s="363">
        <v>0.6</v>
      </c>
      <c r="U7" s="363">
        <v>6.6</v>
      </c>
      <c r="V7" s="327">
        <v>1100</v>
      </c>
      <c r="W7" s="353">
        <v>30.13</v>
      </c>
      <c r="X7" s="353">
        <v>76.5</v>
      </c>
      <c r="Y7" s="338" t="s">
        <v>99</v>
      </c>
      <c r="Z7" s="339"/>
    </row>
    <row r="8" spans="1:26" s="8" customFormat="1" ht="41.25" customHeight="1">
      <c r="A8" s="25">
        <v>2003</v>
      </c>
      <c r="B8" s="36">
        <f t="shared" si="0"/>
        <v>713.6999999999999</v>
      </c>
      <c r="C8" s="36">
        <f t="shared" si="0"/>
        <v>11667.3</v>
      </c>
      <c r="D8" s="363">
        <v>637.4</v>
      </c>
      <c r="E8" s="363">
        <v>10640</v>
      </c>
      <c r="F8" s="327">
        <v>2050</v>
      </c>
      <c r="G8" s="363">
        <v>50.5</v>
      </c>
      <c r="H8" s="363">
        <v>627.2</v>
      </c>
      <c r="I8" s="327">
        <v>1600</v>
      </c>
      <c r="J8" s="363">
        <v>10.3</v>
      </c>
      <c r="K8" s="363">
        <v>156.8</v>
      </c>
      <c r="L8" s="327">
        <v>1550</v>
      </c>
      <c r="M8" s="338"/>
      <c r="N8" s="363">
        <v>15.5</v>
      </c>
      <c r="O8" s="363">
        <v>243.3</v>
      </c>
      <c r="P8" s="327">
        <v>1600</v>
      </c>
      <c r="Q8" s="338" t="s">
        <v>99</v>
      </c>
      <c r="R8" s="338" t="s">
        <v>99</v>
      </c>
      <c r="S8" s="338" t="s">
        <v>99</v>
      </c>
      <c r="T8" s="363" t="s">
        <v>99</v>
      </c>
      <c r="U8" s="363" t="s">
        <v>99</v>
      </c>
      <c r="V8" s="327" t="s">
        <v>99</v>
      </c>
      <c r="W8" s="353" t="s">
        <v>99</v>
      </c>
      <c r="X8" s="353" t="s">
        <v>99</v>
      </c>
      <c r="Y8" s="338" t="s">
        <v>99</v>
      </c>
      <c r="Z8" s="339"/>
    </row>
    <row r="9" spans="1:26" s="8" customFormat="1" ht="41.25" customHeight="1">
      <c r="A9" s="25">
        <v>2004</v>
      </c>
      <c r="B9" s="36">
        <f t="shared" si="0"/>
        <v>769.1500000000001</v>
      </c>
      <c r="C9" s="36">
        <f t="shared" si="0"/>
        <v>11177.099999999999</v>
      </c>
      <c r="D9" s="363">
        <v>687.4</v>
      </c>
      <c r="E9" s="363">
        <v>10120</v>
      </c>
      <c r="F9" s="327">
        <v>2265</v>
      </c>
      <c r="G9" s="363">
        <v>50.45</v>
      </c>
      <c r="H9" s="363">
        <v>592.3</v>
      </c>
      <c r="I9" s="327">
        <v>1450</v>
      </c>
      <c r="J9" s="363">
        <v>15.6</v>
      </c>
      <c r="K9" s="363">
        <v>227.8</v>
      </c>
      <c r="L9" s="327">
        <v>1460</v>
      </c>
      <c r="M9" s="338"/>
      <c r="N9" s="363">
        <v>15.1</v>
      </c>
      <c r="O9" s="363">
        <v>231.1</v>
      </c>
      <c r="P9" s="327">
        <v>1550</v>
      </c>
      <c r="Q9" s="338" t="s">
        <v>99</v>
      </c>
      <c r="R9" s="338" t="s">
        <v>99</v>
      </c>
      <c r="S9" s="338" t="s">
        <v>99</v>
      </c>
      <c r="T9" s="363">
        <v>0.6</v>
      </c>
      <c r="U9" s="363">
        <v>5.9</v>
      </c>
      <c r="V9" s="327">
        <v>998</v>
      </c>
      <c r="W9" s="353" t="s">
        <v>99</v>
      </c>
      <c r="X9" s="353" t="s">
        <v>99</v>
      </c>
      <c r="Y9" s="338" t="s">
        <v>99</v>
      </c>
      <c r="Z9" s="339"/>
    </row>
    <row r="10" spans="1:26" s="8" customFormat="1" ht="41.25" customHeight="1">
      <c r="A10" s="25">
        <v>2005</v>
      </c>
      <c r="B10" s="42">
        <v>891.74</v>
      </c>
      <c r="C10" s="43">
        <v>14948.1</v>
      </c>
      <c r="D10" s="363">
        <v>770.91</v>
      </c>
      <c r="E10" s="363">
        <v>13641</v>
      </c>
      <c r="F10" s="376">
        <v>2140</v>
      </c>
      <c r="G10" s="363">
        <v>50.32</v>
      </c>
      <c r="H10" s="363">
        <v>683.4</v>
      </c>
      <c r="I10" s="327">
        <v>1680</v>
      </c>
      <c r="J10" s="363">
        <v>13.66</v>
      </c>
      <c r="K10" s="363">
        <v>199.2</v>
      </c>
      <c r="L10" s="327">
        <v>1460</v>
      </c>
      <c r="M10" s="338"/>
      <c r="N10" s="363">
        <v>14.35</v>
      </c>
      <c r="O10" s="363">
        <v>206.9</v>
      </c>
      <c r="P10" s="327">
        <v>1460</v>
      </c>
      <c r="Q10" s="338" t="s">
        <v>99</v>
      </c>
      <c r="R10" s="338" t="s">
        <v>99</v>
      </c>
      <c r="S10" s="338" t="s">
        <v>99</v>
      </c>
      <c r="T10" s="363">
        <v>0.6</v>
      </c>
      <c r="U10" s="363">
        <v>6</v>
      </c>
      <c r="V10" s="327">
        <v>1000</v>
      </c>
      <c r="W10" s="353">
        <v>41.9</v>
      </c>
      <c r="X10" s="353">
        <v>211.6</v>
      </c>
      <c r="Y10" s="327">
        <v>822</v>
      </c>
      <c r="Z10" s="339"/>
    </row>
    <row r="11" spans="1:26" s="337" customFormat="1" ht="41.25" customHeight="1">
      <c r="A11" s="26">
        <v>2006</v>
      </c>
      <c r="B11" s="352">
        <v>940.6</v>
      </c>
      <c r="C11" s="352">
        <v>15612.2</v>
      </c>
      <c r="D11" s="352">
        <v>830.6</v>
      </c>
      <c r="E11" s="352">
        <v>14022.9</v>
      </c>
      <c r="F11" s="331">
        <f>AVERAGE(F12:F18)</f>
        <v>2170.714285714286</v>
      </c>
      <c r="G11" s="367">
        <v>45.2</v>
      </c>
      <c r="H11" s="367">
        <v>891.4</v>
      </c>
      <c r="I11" s="331">
        <f>AVERAGE(I12:I18)</f>
        <v>1690.6</v>
      </c>
      <c r="J11" s="367">
        <v>14.6</v>
      </c>
      <c r="K11" s="367">
        <v>251.7</v>
      </c>
      <c r="L11" s="331">
        <f>AVERAGE(L12:L18)</f>
        <v>1690.6</v>
      </c>
      <c r="M11" s="340"/>
      <c r="N11" s="367">
        <v>12.7</v>
      </c>
      <c r="O11" s="367">
        <v>178.1</v>
      </c>
      <c r="P11" s="331">
        <f>AVERAGE(P12:P18)</f>
        <v>1661.6</v>
      </c>
      <c r="Q11" s="340" t="s">
        <v>304</v>
      </c>
      <c r="R11" s="340" t="s">
        <v>304</v>
      </c>
      <c r="S11" s="340" t="s">
        <v>304</v>
      </c>
      <c r="T11" s="340" t="s">
        <v>304</v>
      </c>
      <c r="U11" s="340" t="s">
        <v>304</v>
      </c>
      <c r="V11" s="340" t="s">
        <v>304</v>
      </c>
      <c r="W11" s="367">
        <v>37.5</v>
      </c>
      <c r="X11" s="367">
        <v>268.1</v>
      </c>
      <c r="Y11" s="331">
        <f>AVERAGE(Y12:Y18)</f>
        <v>1054.3600000000001</v>
      </c>
      <c r="Z11" s="341"/>
    </row>
    <row r="12" spans="1:26" s="8" customFormat="1" ht="41.25" customHeight="1">
      <c r="A12" s="27" t="s">
        <v>356</v>
      </c>
      <c r="B12" s="45">
        <v>494.4</v>
      </c>
      <c r="C12" s="45">
        <v>7756.2</v>
      </c>
      <c r="D12" s="327">
        <v>479.8</v>
      </c>
      <c r="E12" s="327">
        <v>7707</v>
      </c>
      <c r="F12" s="327">
        <v>2100</v>
      </c>
      <c r="G12" s="363" t="s">
        <v>99</v>
      </c>
      <c r="H12" s="363" t="s">
        <v>99</v>
      </c>
      <c r="I12" s="327" t="s">
        <v>99</v>
      </c>
      <c r="J12" s="363">
        <v>3</v>
      </c>
      <c r="K12" s="363">
        <v>40.5</v>
      </c>
      <c r="L12" s="327">
        <v>1350</v>
      </c>
      <c r="M12" s="338"/>
      <c r="N12" s="363">
        <v>1.2</v>
      </c>
      <c r="O12" s="363">
        <v>3</v>
      </c>
      <c r="P12" s="327">
        <v>1500</v>
      </c>
      <c r="Q12" s="338" t="s">
        <v>99</v>
      </c>
      <c r="R12" s="338" t="s">
        <v>99</v>
      </c>
      <c r="S12" s="338" t="s">
        <v>99</v>
      </c>
      <c r="T12" s="338" t="s">
        <v>99</v>
      </c>
      <c r="U12" s="338" t="s">
        <v>99</v>
      </c>
      <c r="V12" s="338" t="s">
        <v>99</v>
      </c>
      <c r="W12" s="363">
        <v>10.4</v>
      </c>
      <c r="X12" s="363">
        <v>5.7</v>
      </c>
      <c r="Y12" s="327">
        <v>183</v>
      </c>
      <c r="Z12" s="339"/>
    </row>
    <row r="13" spans="1:29" s="8" customFormat="1" ht="41.25" customHeight="1">
      <c r="A13" s="27" t="s">
        <v>357</v>
      </c>
      <c r="B13" s="332">
        <v>61.7</v>
      </c>
      <c r="C13" s="45">
        <v>1105</v>
      </c>
      <c r="D13" s="327">
        <v>4.3</v>
      </c>
      <c r="E13" s="327">
        <v>20</v>
      </c>
      <c r="F13" s="327">
        <v>2000</v>
      </c>
      <c r="G13" s="363">
        <v>41</v>
      </c>
      <c r="H13" s="363">
        <v>820</v>
      </c>
      <c r="I13" s="327">
        <v>2000</v>
      </c>
      <c r="J13" s="363">
        <v>4.9</v>
      </c>
      <c r="K13" s="363">
        <v>98</v>
      </c>
      <c r="L13" s="327">
        <v>2000</v>
      </c>
      <c r="M13" s="338"/>
      <c r="N13" s="363">
        <v>0.5</v>
      </c>
      <c r="O13" s="363">
        <v>10</v>
      </c>
      <c r="P13" s="327">
        <v>2000</v>
      </c>
      <c r="Q13" s="338" t="s">
        <v>99</v>
      </c>
      <c r="R13" s="338" t="s">
        <v>99</v>
      </c>
      <c r="S13" s="338" t="s">
        <v>99</v>
      </c>
      <c r="T13" s="338" t="s">
        <v>99</v>
      </c>
      <c r="U13" s="338" t="s">
        <v>99</v>
      </c>
      <c r="V13" s="338" t="s">
        <v>99</v>
      </c>
      <c r="W13" s="363">
        <v>11</v>
      </c>
      <c r="X13" s="363">
        <v>157</v>
      </c>
      <c r="Y13" s="327">
        <v>2200</v>
      </c>
      <c r="Z13" s="339"/>
      <c r="AA13" s="33"/>
      <c r="AB13" s="34"/>
      <c r="AC13" s="33"/>
    </row>
    <row r="14" spans="1:177" s="11" customFormat="1" ht="41.25" customHeight="1">
      <c r="A14" s="27" t="s">
        <v>358</v>
      </c>
      <c r="B14" s="332">
        <v>55.8</v>
      </c>
      <c r="C14" s="45">
        <v>1021.7</v>
      </c>
      <c r="D14" s="327">
        <v>52</v>
      </c>
      <c r="E14" s="327">
        <v>937.2</v>
      </c>
      <c r="F14" s="327">
        <v>2130</v>
      </c>
      <c r="G14" s="363">
        <v>1</v>
      </c>
      <c r="H14" s="363">
        <v>26.1</v>
      </c>
      <c r="I14" s="327">
        <v>2610</v>
      </c>
      <c r="J14" s="363">
        <v>2.3</v>
      </c>
      <c r="K14" s="363">
        <v>47.7</v>
      </c>
      <c r="L14" s="327">
        <v>2094</v>
      </c>
      <c r="M14" s="338"/>
      <c r="N14" s="363">
        <v>0.5</v>
      </c>
      <c r="O14" s="363">
        <v>10.7</v>
      </c>
      <c r="P14" s="327">
        <v>2058</v>
      </c>
      <c r="Q14" s="338" t="s">
        <v>99</v>
      </c>
      <c r="R14" s="338" t="s">
        <v>99</v>
      </c>
      <c r="S14" s="338" t="s">
        <v>99</v>
      </c>
      <c r="T14" s="338" t="s">
        <v>99</v>
      </c>
      <c r="U14" s="338" t="s">
        <v>99</v>
      </c>
      <c r="V14" s="338" t="s">
        <v>99</v>
      </c>
      <c r="W14" s="363" t="s">
        <v>99</v>
      </c>
      <c r="X14" s="363" t="s">
        <v>99</v>
      </c>
      <c r="Y14" s="327" t="s">
        <v>99</v>
      </c>
      <c r="Z14" s="342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</row>
    <row r="15" spans="1:177" s="13" customFormat="1" ht="41.25" customHeight="1">
      <c r="A15" s="27" t="s">
        <v>359</v>
      </c>
      <c r="B15" s="333">
        <v>77.3</v>
      </c>
      <c r="C15" s="50">
        <v>1112.3</v>
      </c>
      <c r="D15" s="327">
        <v>59.8</v>
      </c>
      <c r="E15" s="327">
        <v>860</v>
      </c>
      <c r="F15" s="327">
        <v>2000</v>
      </c>
      <c r="G15" s="363">
        <v>2.1</v>
      </c>
      <c r="H15" s="363">
        <v>34</v>
      </c>
      <c r="I15" s="327">
        <v>1700</v>
      </c>
      <c r="J15" s="363">
        <v>3.2</v>
      </c>
      <c r="K15" s="363">
        <v>48</v>
      </c>
      <c r="L15" s="327">
        <v>1500</v>
      </c>
      <c r="M15" s="338"/>
      <c r="N15" s="363">
        <v>9.8</v>
      </c>
      <c r="O15" s="363">
        <v>146.3</v>
      </c>
      <c r="P15" s="327">
        <v>1500</v>
      </c>
      <c r="Q15" s="338" t="s">
        <v>99</v>
      </c>
      <c r="R15" s="338" t="s">
        <v>99</v>
      </c>
      <c r="S15" s="338" t="s">
        <v>99</v>
      </c>
      <c r="T15" s="338" t="s">
        <v>99</v>
      </c>
      <c r="U15" s="338" t="s">
        <v>99</v>
      </c>
      <c r="V15" s="338" t="s">
        <v>99</v>
      </c>
      <c r="W15" s="363">
        <v>2.4</v>
      </c>
      <c r="X15" s="363">
        <v>24</v>
      </c>
      <c r="Y15" s="327">
        <v>1000</v>
      </c>
      <c r="Z15" s="34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</row>
    <row r="16" spans="1:177" s="13" customFormat="1" ht="41.25" customHeight="1">
      <c r="A16" s="27" t="s">
        <v>360</v>
      </c>
      <c r="B16" s="333">
        <v>93.5</v>
      </c>
      <c r="C16" s="50">
        <v>1946.4</v>
      </c>
      <c r="D16" s="327">
        <v>91.6</v>
      </c>
      <c r="E16" s="327">
        <v>1923.8</v>
      </c>
      <c r="F16" s="327">
        <v>2375</v>
      </c>
      <c r="G16" s="363">
        <v>0.5</v>
      </c>
      <c r="H16" s="363">
        <v>2.5</v>
      </c>
      <c r="I16" s="327">
        <v>543</v>
      </c>
      <c r="J16" s="363">
        <v>1.2</v>
      </c>
      <c r="K16" s="363">
        <v>17.5</v>
      </c>
      <c r="L16" s="327">
        <v>1509</v>
      </c>
      <c r="M16" s="338"/>
      <c r="N16" s="363" t="s">
        <v>99</v>
      </c>
      <c r="O16" s="363" t="s">
        <v>99</v>
      </c>
      <c r="P16" s="327" t="s">
        <v>99</v>
      </c>
      <c r="Q16" s="338" t="s">
        <v>99</v>
      </c>
      <c r="R16" s="338" t="s">
        <v>99</v>
      </c>
      <c r="S16" s="338" t="s">
        <v>99</v>
      </c>
      <c r="T16" s="338" t="s">
        <v>99</v>
      </c>
      <c r="U16" s="338" t="s">
        <v>99</v>
      </c>
      <c r="V16" s="338" t="s">
        <v>99</v>
      </c>
      <c r="W16" s="363">
        <v>0.2</v>
      </c>
      <c r="X16" s="363">
        <v>2.6</v>
      </c>
      <c r="Y16" s="327">
        <v>1285</v>
      </c>
      <c r="Z16" s="34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</row>
    <row r="17" spans="1:177" s="13" customFormat="1" ht="41.25" customHeight="1">
      <c r="A17" s="27" t="s">
        <v>361</v>
      </c>
      <c r="B17" s="333">
        <v>115.6</v>
      </c>
      <c r="C17" s="50">
        <v>2317.5</v>
      </c>
      <c r="D17" s="327">
        <v>115.1</v>
      </c>
      <c r="E17" s="327">
        <v>2317.5</v>
      </c>
      <c r="F17" s="327">
        <v>2250</v>
      </c>
      <c r="G17" s="363" t="s">
        <v>99</v>
      </c>
      <c r="H17" s="363" t="s">
        <v>99</v>
      </c>
      <c r="I17" s="327" t="s">
        <v>99</v>
      </c>
      <c r="J17" s="363" t="s">
        <v>99</v>
      </c>
      <c r="K17" s="363" t="s">
        <v>99</v>
      </c>
      <c r="L17" s="327" t="s">
        <v>99</v>
      </c>
      <c r="M17" s="338"/>
      <c r="N17" s="363" t="s">
        <v>99</v>
      </c>
      <c r="O17" s="363" t="s">
        <v>99</v>
      </c>
      <c r="P17" s="327" t="s">
        <v>99</v>
      </c>
      <c r="Q17" s="338" t="s">
        <v>99</v>
      </c>
      <c r="R17" s="338" t="s">
        <v>99</v>
      </c>
      <c r="S17" s="338" t="s">
        <v>99</v>
      </c>
      <c r="T17" s="338" t="s">
        <v>99</v>
      </c>
      <c r="U17" s="338" t="s">
        <v>99</v>
      </c>
      <c r="V17" s="338" t="s">
        <v>99</v>
      </c>
      <c r="W17" s="363">
        <v>0.5</v>
      </c>
      <c r="X17" s="363" t="s">
        <v>99</v>
      </c>
      <c r="Y17" s="327" t="s">
        <v>99</v>
      </c>
      <c r="Z17" s="34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</row>
    <row r="18" spans="1:177" s="13" customFormat="1" ht="41.25" customHeight="1" thickBot="1">
      <c r="A18" s="28" t="s">
        <v>362</v>
      </c>
      <c r="B18" s="334">
        <v>42.3</v>
      </c>
      <c r="C18" s="51">
        <v>353.1</v>
      </c>
      <c r="D18" s="330">
        <v>28</v>
      </c>
      <c r="E18" s="330">
        <v>257.4</v>
      </c>
      <c r="F18" s="330">
        <v>2340</v>
      </c>
      <c r="G18" s="366">
        <v>0.6</v>
      </c>
      <c r="H18" s="366">
        <v>8.8</v>
      </c>
      <c r="I18" s="330">
        <v>1600</v>
      </c>
      <c r="J18" s="366" t="s">
        <v>99</v>
      </c>
      <c r="K18" s="366" t="s">
        <v>99</v>
      </c>
      <c r="L18" s="330" t="s">
        <v>99</v>
      </c>
      <c r="M18" s="338"/>
      <c r="N18" s="366">
        <v>0.7</v>
      </c>
      <c r="O18" s="366">
        <v>8.1</v>
      </c>
      <c r="P18" s="330">
        <v>1250</v>
      </c>
      <c r="Q18" s="343" t="s">
        <v>99</v>
      </c>
      <c r="R18" s="343" t="s">
        <v>99</v>
      </c>
      <c r="S18" s="343" t="s">
        <v>99</v>
      </c>
      <c r="T18" s="343" t="s">
        <v>99</v>
      </c>
      <c r="U18" s="343" t="s">
        <v>99</v>
      </c>
      <c r="V18" s="343" t="s">
        <v>99</v>
      </c>
      <c r="W18" s="366">
        <v>13</v>
      </c>
      <c r="X18" s="366">
        <v>78.8</v>
      </c>
      <c r="Y18" s="330">
        <v>603.8</v>
      </c>
      <c r="Z18" s="342"/>
      <c r="AA18" s="35"/>
      <c r="AB18" s="12"/>
      <c r="AC18" s="35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</row>
    <row r="19" spans="1:177" s="17" customFormat="1" ht="15.75" customHeight="1" thickTop="1">
      <c r="A19" s="32" t="s">
        <v>94</v>
      </c>
      <c r="B19" s="14"/>
      <c r="C19" s="15"/>
      <c r="D19" s="344"/>
      <c r="E19" s="344"/>
      <c r="F19" s="345"/>
      <c r="G19" s="344"/>
      <c r="H19" s="344"/>
      <c r="I19" s="345"/>
      <c r="J19" s="344"/>
      <c r="K19" s="344"/>
      <c r="L19" s="345"/>
      <c r="M19" s="345"/>
      <c r="N19" s="344"/>
      <c r="O19" s="344"/>
      <c r="P19" s="345"/>
      <c r="Q19" s="344"/>
      <c r="R19" s="344"/>
      <c r="S19" s="345"/>
      <c r="T19" s="345"/>
      <c r="U19" s="345"/>
      <c r="V19" s="345"/>
      <c r="W19" s="344"/>
      <c r="X19" s="344"/>
      <c r="Y19" s="345"/>
      <c r="Z19" s="344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</row>
    <row r="20" spans="1:26" ht="15.75" customHeight="1">
      <c r="A20" s="18"/>
      <c r="B20" s="19"/>
      <c r="C20" s="20"/>
      <c r="D20" s="346"/>
      <c r="E20" s="346"/>
      <c r="F20" s="347"/>
      <c r="G20" s="346"/>
      <c r="H20" s="346"/>
      <c r="I20" s="347"/>
      <c r="J20" s="346"/>
      <c r="K20" s="346"/>
      <c r="L20" s="347"/>
      <c r="M20" s="347"/>
      <c r="N20" s="346"/>
      <c r="O20" s="346"/>
      <c r="P20" s="347"/>
      <c r="Q20" s="346"/>
      <c r="R20" s="346"/>
      <c r="S20" s="347"/>
      <c r="T20" s="347"/>
      <c r="U20" s="347"/>
      <c r="V20" s="347"/>
      <c r="W20" s="346"/>
      <c r="X20" s="346"/>
      <c r="Y20" s="347"/>
      <c r="Z20" s="346"/>
    </row>
    <row r="21" spans="2:26" ht="11.25">
      <c r="B21" s="19"/>
      <c r="C21" s="20"/>
      <c r="D21" s="346"/>
      <c r="E21" s="346"/>
      <c r="F21" s="348"/>
      <c r="G21" s="346"/>
      <c r="H21" s="346"/>
      <c r="I21" s="348"/>
      <c r="J21" s="346"/>
      <c r="K21" s="346"/>
      <c r="L21" s="348"/>
      <c r="M21" s="348"/>
      <c r="N21" s="346"/>
      <c r="O21" s="346"/>
      <c r="P21" s="348"/>
      <c r="Q21" s="346"/>
      <c r="R21" s="346"/>
      <c r="S21" s="348"/>
      <c r="T21" s="348"/>
      <c r="U21" s="348"/>
      <c r="V21" s="348"/>
      <c r="W21" s="346"/>
      <c r="X21" s="346"/>
      <c r="Y21" s="348"/>
      <c r="Z21" s="346"/>
    </row>
    <row r="22" spans="2:26" ht="11.25">
      <c r="B22" s="19"/>
      <c r="C22" s="20"/>
      <c r="D22" s="346"/>
      <c r="E22" s="346"/>
      <c r="F22" s="349"/>
      <c r="G22" s="346"/>
      <c r="H22" s="346"/>
      <c r="I22" s="349"/>
      <c r="J22" s="346"/>
      <c r="K22" s="346"/>
      <c r="L22" s="349"/>
      <c r="M22" s="349"/>
      <c r="N22" s="346"/>
      <c r="O22" s="346"/>
      <c r="P22" s="349"/>
      <c r="Q22" s="346"/>
      <c r="R22" s="346"/>
      <c r="S22" s="349"/>
      <c r="T22" s="349"/>
      <c r="U22" s="349"/>
      <c r="V22" s="349"/>
      <c r="W22" s="346"/>
      <c r="X22" s="346"/>
      <c r="Y22" s="349"/>
      <c r="Z22" s="346"/>
    </row>
    <row r="23" spans="2:26" ht="13.5">
      <c r="B23" s="19"/>
      <c r="C23" s="20"/>
      <c r="D23" s="346"/>
      <c r="E23" s="346"/>
      <c r="F23" s="350"/>
      <c r="G23" s="346"/>
      <c r="H23" s="346"/>
      <c r="I23" s="350"/>
      <c r="J23" s="346"/>
      <c r="K23" s="346"/>
      <c r="L23" s="350"/>
      <c r="M23" s="350"/>
      <c r="N23" s="346"/>
      <c r="O23" s="346"/>
      <c r="P23" s="350"/>
      <c r="Q23" s="346"/>
      <c r="R23" s="346"/>
      <c r="S23" s="350"/>
      <c r="T23" s="350"/>
      <c r="U23" s="350"/>
      <c r="V23" s="350"/>
      <c r="W23" s="346"/>
      <c r="X23" s="346"/>
      <c r="Y23" s="350"/>
      <c r="Z23" s="346"/>
    </row>
    <row r="24" spans="2:26" ht="13.5">
      <c r="B24" s="19"/>
      <c r="C24" s="20"/>
      <c r="D24" s="346"/>
      <c r="E24" s="346"/>
      <c r="F24" s="351"/>
      <c r="G24" s="346"/>
      <c r="H24" s="346"/>
      <c r="I24" s="351"/>
      <c r="J24" s="346"/>
      <c r="K24" s="346"/>
      <c r="L24" s="351"/>
      <c r="M24" s="351"/>
      <c r="N24" s="346"/>
      <c r="O24" s="346"/>
      <c r="P24" s="351"/>
      <c r="Q24" s="346"/>
      <c r="R24" s="346"/>
      <c r="S24" s="351"/>
      <c r="T24" s="351"/>
      <c r="U24" s="351"/>
      <c r="V24" s="351"/>
      <c r="W24" s="346"/>
      <c r="X24" s="346"/>
      <c r="Y24" s="351"/>
      <c r="Z24" s="346"/>
    </row>
    <row r="25" spans="2:26" ht="13.5">
      <c r="B25" s="19"/>
      <c r="C25" s="20"/>
      <c r="D25" s="346"/>
      <c r="E25" s="346"/>
      <c r="F25" s="351"/>
      <c r="G25" s="346"/>
      <c r="H25" s="346"/>
      <c r="I25" s="351"/>
      <c r="J25" s="346"/>
      <c r="K25" s="346"/>
      <c r="L25" s="351"/>
      <c r="M25" s="351"/>
      <c r="N25" s="346"/>
      <c r="O25" s="346"/>
      <c r="P25" s="351"/>
      <c r="Q25" s="346"/>
      <c r="R25" s="346"/>
      <c r="S25" s="351"/>
      <c r="T25" s="351"/>
      <c r="U25" s="351"/>
      <c r="V25" s="351"/>
      <c r="W25" s="346"/>
      <c r="X25" s="346"/>
      <c r="Y25" s="351"/>
      <c r="Z25" s="346"/>
    </row>
    <row r="26" spans="2:26" ht="13.5">
      <c r="B26" s="19"/>
      <c r="C26" s="20"/>
      <c r="D26" s="346"/>
      <c r="E26" s="346"/>
      <c r="F26" s="351"/>
      <c r="G26" s="346"/>
      <c r="H26" s="346"/>
      <c r="I26" s="351"/>
      <c r="J26" s="346"/>
      <c r="K26" s="346"/>
      <c r="L26" s="351"/>
      <c r="M26" s="351"/>
      <c r="N26" s="346"/>
      <c r="O26" s="346"/>
      <c r="P26" s="351"/>
      <c r="Q26" s="346"/>
      <c r="R26" s="346"/>
      <c r="S26" s="351"/>
      <c r="T26" s="351"/>
      <c r="U26" s="351"/>
      <c r="V26" s="351"/>
      <c r="W26" s="346"/>
      <c r="X26" s="346"/>
      <c r="Y26" s="351"/>
      <c r="Z26" s="346"/>
    </row>
    <row r="27" spans="2:26" ht="13.5">
      <c r="B27" s="19"/>
      <c r="C27" s="20"/>
      <c r="D27" s="346"/>
      <c r="E27" s="346"/>
      <c r="F27" s="351"/>
      <c r="G27" s="346"/>
      <c r="H27" s="346"/>
      <c r="I27" s="351"/>
      <c r="J27" s="346"/>
      <c r="K27" s="346"/>
      <c r="L27" s="351"/>
      <c r="M27" s="351"/>
      <c r="N27" s="346"/>
      <c r="O27" s="346"/>
      <c r="P27" s="351"/>
      <c r="Q27" s="346"/>
      <c r="R27" s="346"/>
      <c r="S27" s="351"/>
      <c r="T27" s="351"/>
      <c r="U27" s="351"/>
      <c r="V27" s="351"/>
      <c r="W27" s="346"/>
      <c r="X27" s="346"/>
      <c r="Y27" s="351"/>
      <c r="Z27" s="346"/>
    </row>
    <row r="28" spans="2:24" ht="13.5">
      <c r="B28" s="19"/>
      <c r="C28" s="20"/>
      <c r="D28" s="20"/>
      <c r="E28" s="20"/>
      <c r="G28" s="20"/>
      <c r="H28" s="20"/>
      <c r="J28" s="20"/>
      <c r="K28" s="20"/>
      <c r="N28" s="20"/>
      <c r="O28" s="20"/>
      <c r="Q28" s="20"/>
      <c r="R28" s="20"/>
      <c r="W28" s="20"/>
      <c r="X28" s="20"/>
    </row>
    <row r="29" spans="2:24" ht="13.5">
      <c r="B29" s="19"/>
      <c r="C29" s="20"/>
      <c r="D29" s="20"/>
      <c r="E29" s="20"/>
      <c r="G29" s="20"/>
      <c r="H29" s="20"/>
      <c r="J29" s="20"/>
      <c r="K29" s="20"/>
      <c r="N29" s="20"/>
      <c r="O29" s="20"/>
      <c r="Q29" s="20"/>
      <c r="R29" s="20"/>
      <c r="W29" s="20"/>
      <c r="X29" s="20"/>
    </row>
    <row r="30" spans="2:24" ht="13.5">
      <c r="B30" s="19"/>
      <c r="C30" s="20"/>
      <c r="D30" s="20"/>
      <c r="E30" s="20"/>
      <c r="G30" s="20"/>
      <c r="H30" s="20"/>
      <c r="J30" s="20"/>
      <c r="K30" s="20"/>
      <c r="N30" s="20"/>
      <c r="O30" s="20"/>
      <c r="Q30" s="20"/>
      <c r="R30" s="20"/>
      <c r="W30" s="20"/>
      <c r="X30" s="20"/>
    </row>
    <row r="31" spans="2:24" ht="13.5">
      <c r="B31" s="19"/>
      <c r="C31" s="20"/>
      <c r="D31" s="20"/>
      <c r="E31" s="20"/>
      <c r="G31" s="20"/>
      <c r="H31" s="20"/>
      <c r="J31" s="20"/>
      <c r="K31" s="20"/>
      <c r="N31" s="20"/>
      <c r="O31" s="20"/>
      <c r="Q31" s="20"/>
      <c r="R31" s="20"/>
      <c r="W31" s="20"/>
      <c r="X31" s="20"/>
    </row>
    <row r="32" spans="2:24" ht="13.5">
      <c r="B32" s="19"/>
      <c r="C32" s="20"/>
      <c r="D32" s="20"/>
      <c r="E32" s="20"/>
      <c r="G32" s="20"/>
      <c r="H32" s="20"/>
      <c r="J32" s="20"/>
      <c r="K32" s="20"/>
      <c r="N32" s="20"/>
      <c r="O32" s="20"/>
      <c r="Q32" s="20"/>
      <c r="R32" s="20"/>
      <c r="W32" s="20"/>
      <c r="X32" s="20"/>
    </row>
    <row r="33" spans="2:24" ht="13.5">
      <c r="B33" s="19"/>
      <c r="C33" s="20"/>
      <c r="D33" s="20"/>
      <c r="E33" s="20"/>
      <c r="G33" s="20"/>
      <c r="H33" s="20"/>
      <c r="J33" s="20"/>
      <c r="K33" s="20"/>
      <c r="N33" s="20"/>
      <c r="O33" s="20"/>
      <c r="Q33" s="20"/>
      <c r="R33" s="20"/>
      <c r="W33" s="20"/>
      <c r="X33" s="20"/>
    </row>
    <row r="34" spans="2:24" ht="13.5">
      <c r="B34" s="19"/>
      <c r="C34" s="20"/>
      <c r="D34" s="20"/>
      <c r="E34" s="20"/>
      <c r="G34" s="20"/>
      <c r="H34" s="20"/>
      <c r="J34" s="20"/>
      <c r="K34" s="20"/>
      <c r="N34" s="20"/>
      <c r="O34" s="20"/>
      <c r="Q34" s="20"/>
      <c r="R34" s="20"/>
      <c r="W34" s="20"/>
      <c r="X34" s="20"/>
    </row>
    <row r="35" spans="2:24" ht="13.5">
      <c r="B35" s="19"/>
      <c r="C35" s="20"/>
      <c r="D35" s="20"/>
      <c r="E35" s="20"/>
      <c r="G35" s="20"/>
      <c r="H35" s="20"/>
      <c r="J35" s="20"/>
      <c r="K35" s="20"/>
      <c r="N35" s="20"/>
      <c r="O35" s="20"/>
      <c r="Q35" s="20"/>
      <c r="R35" s="20"/>
      <c r="W35" s="20"/>
      <c r="X35" s="20"/>
    </row>
    <row r="36" spans="2:24" ht="13.5">
      <c r="B36" s="19"/>
      <c r="C36" s="20"/>
      <c r="D36" s="20"/>
      <c r="E36" s="20"/>
      <c r="G36" s="20"/>
      <c r="H36" s="20"/>
      <c r="J36" s="20"/>
      <c r="K36" s="20"/>
      <c r="N36" s="20"/>
      <c r="O36" s="20"/>
      <c r="Q36" s="20"/>
      <c r="R36" s="20"/>
      <c r="W36" s="20"/>
      <c r="X36" s="20"/>
    </row>
    <row r="37" spans="2:24" ht="13.5">
      <c r="B37" s="19"/>
      <c r="C37" s="20"/>
      <c r="D37" s="20"/>
      <c r="E37" s="20"/>
      <c r="G37" s="20"/>
      <c r="H37" s="20"/>
      <c r="J37" s="20"/>
      <c r="K37" s="20"/>
      <c r="N37" s="20"/>
      <c r="O37" s="20"/>
      <c r="Q37" s="20"/>
      <c r="R37" s="20"/>
      <c r="W37" s="20"/>
      <c r="X37" s="20"/>
    </row>
    <row r="38" spans="2:24" ht="13.5">
      <c r="B38" s="19"/>
      <c r="C38" s="20"/>
      <c r="D38" s="20"/>
      <c r="E38" s="20"/>
      <c r="G38" s="20"/>
      <c r="H38" s="20"/>
      <c r="J38" s="20"/>
      <c r="K38" s="20"/>
      <c r="N38" s="20"/>
      <c r="O38" s="20"/>
      <c r="Q38" s="20"/>
      <c r="R38" s="20"/>
      <c r="W38" s="20"/>
      <c r="X38" s="20"/>
    </row>
    <row r="39" spans="2:24" ht="13.5">
      <c r="B39" s="19"/>
      <c r="C39" s="20"/>
      <c r="D39" s="20"/>
      <c r="E39" s="20"/>
      <c r="G39" s="20"/>
      <c r="H39" s="20"/>
      <c r="J39" s="20"/>
      <c r="K39" s="20"/>
      <c r="N39" s="20"/>
      <c r="O39" s="20"/>
      <c r="Q39" s="20"/>
      <c r="R39" s="20"/>
      <c r="W39" s="20"/>
      <c r="X39" s="20"/>
    </row>
    <row r="40" spans="2:24" ht="13.5">
      <c r="B40" s="19"/>
      <c r="C40" s="20"/>
      <c r="D40" s="20"/>
      <c r="E40" s="20"/>
      <c r="G40" s="20"/>
      <c r="H40" s="20"/>
      <c r="J40" s="20"/>
      <c r="K40" s="20"/>
      <c r="N40" s="20"/>
      <c r="O40" s="20"/>
      <c r="Q40" s="20"/>
      <c r="R40" s="20"/>
      <c r="W40" s="20"/>
      <c r="X40" s="20"/>
    </row>
    <row r="41" spans="2:24" ht="13.5">
      <c r="B41" s="19"/>
      <c r="C41" s="20"/>
      <c r="D41" s="20"/>
      <c r="E41" s="20"/>
      <c r="G41" s="20"/>
      <c r="H41" s="20"/>
      <c r="J41" s="20"/>
      <c r="K41" s="20"/>
      <c r="N41" s="20"/>
      <c r="O41" s="20"/>
      <c r="Q41" s="20"/>
      <c r="R41" s="20"/>
      <c r="W41" s="20"/>
      <c r="X41" s="20"/>
    </row>
    <row r="42" spans="2:24" ht="13.5">
      <c r="B42" s="19"/>
      <c r="C42" s="20"/>
      <c r="D42" s="20"/>
      <c r="E42" s="20"/>
      <c r="G42" s="20"/>
      <c r="H42" s="20"/>
      <c r="J42" s="20"/>
      <c r="K42" s="20"/>
      <c r="N42" s="20"/>
      <c r="O42" s="20"/>
      <c r="Q42" s="20"/>
      <c r="R42" s="20"/>
      <c r="W42" s="20"/>
      <c r="X42" s="20"/>
    </row>
    <row r="43" spans="2:24" ht="13.5">
      <c r="B43" s="19"/>
      <c r="C43" s="20"/>
      <c r="D43" s="20"/>
      <c r="E43" s="20"/>
      <c r="G43" s="20"/>
      <c r="H43" s="20"/>
      <c r="J43" s="20"/>
      <c r="K43" s="20"/>
      <c r="N43" s="20"/>
      <c r="O43" s="20"/>
      <c r="Q43" s="20"/>
      <c r="R43" s="20"/>
      <c r="W43" s="20"/>
      <c r="X43" s="20"/>
    </row>
    <row r="44" spans="2:24" ht="13.5">
      <c r="B44" s="19"/>
      <c r="C44" s="20"/>
      <c r="D44" s="20"/>
      <c r="E44" s="20"/>
      <c r="G44" s="20"/>
      <c r="H44" s="20"/>
      <c r="J44" s="20"/>
      <c r="K44" s="20"/>
      <c r="N44" s="20"/>
      <c r="O44" s="20"/>
      <c r="Q44" s="20"/>
      <c r="R44" s="20"/>
      <c r="W44" s="20"/>
      <c r="X44" s="20"/>
    </row>
    <row r="45" spans="2:24" ht="13.5">
      <c r="B45" s="19"/>
      <c r="C45" s="20"/>
      <c r="D45" s="20"/>
      <c r="E45" s="20"/>
      <c r="G45" s="20"/>
      <c r="H45" s="20"/>
      <c r="J45" s="20"/>
      <c r="K45" s="20"/>
      <c r="N45" s="20"/>
      <c r="O45" s="20"/>
      <c r="Q45" s="20"/>
      <c r="R45" s="20"/>
      <c r="W45" s="20"/>
      <c r="X45" s="20"/>
    </row>
    <row r="46" spans="2:24" ht="13.5">
      <c r="B46" s="19"/>
      <c r="C46" s="20"/>
      <c r="D46" s="20"/>
      <c r="E46" s="20"/>
      <c r="G46" s="20"/>
      <c r="H46" s="20"/>
      <c r="J46" s="20"/>
      <c r="K46" s="20"/>
      <c r="N46" s="20"/>
      <c r="O46" s="20"/>
      <c r="Q46" s="20"/>
      <c r="R46" s="20"/>
      <c r="W46" s="20"/>
      <c r="X46" s="20"/>
    </row>
    <row r="47" spans="2:24" ht="13.5">
      <c r="B47" s="19"/>
      <c r="C47" s="20"/>
      <c r="D47" s="20"/>
      <c r="E47" s="20"/>
      <c r="G47" s="20"/>
      <c r="H47" s="20"/>
      <c r="J47" s="20"/>
      <c r="K47" s="20"/>
      <c r="N47" s="20"/>
      <c r="O47" s="20"/>
      <c r="Q47" s="20"/>
      <c r="R47" s="20"/>
      <c r="W47" s="20"/>
      <c r="X47" s="20"/>
    </row>
    <row r="48" spans="2:24" ht="13.5">
      <c r="B48" s="19"/>
      <c r="C48" s="20"/>
      <c r="D48" s="20"/>
      <c r="E48" s="20"/>
      <c r="G48" s="20"/>
      <c r="H48" s="20"/>
      <c r="J48" s="20"/>
      <c r="K48" s="20"/>
      <c r="N48" s="20"/>
      <c r="O48" s="20"/>
      <c r="Q48" s="20"/>
      <c r="R48" s="20"/>
      <c r="W48" s="20"/>
      <c r="X48" s="20"/>
    </row>
    <row r="49" spans="2:24" ht="13.5">
      <c r="B49" s="19"/>
      <c r="C49" s="20"/>
      <c r="D49" s="20"/>
      <c r="E49" s="20"/>
      <c r="G49" s="20"/>
      <c r="H49" s="20"/>
      <c r="J49" s="20"/>
      <c r="K49" s="20"/>
      <c r="N49" s="20"/>
      <c r="O49" s="20"/>
      <c r="Q49" s="20"/>
      <c r="R49" s="20"/>
      <c r="W49" s="20"/>
      <c r="X49" s="20"/>
    </row>
    <row r="50" spans="2:24" ht="13.5">
      <c r="B50" s="19"/>
      <c r="C50" s="20"/>
      <c r="D50" s="20"/>
      <c r="E50" s="20"/>
      <c r="G50" s="20"/>
      <c r="H50" s="20"/>
      <c r="J50" s="20"/>
      <c r="K50" s="20"/>
      <c r="N50" s="20"/>
      <c r="O50" s="20"/>
      <c r="Q50" s="20"/>
      <c r="R50" s="20"/>
      <c r="W50" s="20"/>
      <c r="X50" s="20"/>
    </row>
    <row r="51" spans="2:24" ht="13.5">
      <c r="B51" s="19"/>
      <c r="C51" s="20"/>
      <c r="D51" s="20"/>
      <c r="E51" s="20"/>
      <c r="G51" s="20"/>
      <c r="H51" s="20"/>
      <c r="J51" s="20"/>
      <c r="K51" s="20"/>
      <c r="N51" s="20"/>
      <c r="O51" s="20"/>
      <c r="Q51" s="20"/>
      <c r="R51" s="20"/>
      <c r="W51" s="20"/>
      <c r="X51" s="20"/>
    </row>
    <row r="52" spans="2:24" ht="13.5">
      <c r="B52" s="19"/>
      <c r="C52" s="20"/>
      <c r="D52" s="20"/>
      <c r="E52" s="20"/>
      <c r="G52" s="20"/>
      <c r="H52" s="20"/>
      <c r="J52" s="20"/>
      <c r="K52" s="20"/>
      <c r="N52" s="20"/>
      <c r="O52" s="20"/>
      <c r="Q52" s="20"/>
      <c r="R52" s="20"/>
      <c r="W52" s="20"/>
      <c r="X52" s="20"/>
    </row>
    <row r="53" spans="2:24" ht="13.5">
      <c r="B53" s="19"/>
      <c r="C53" s="20"/>
      <c r="D53" s="20"/>
      <c r="E53" s="20"/>
      <c r="G53" s="20"/>
      <c r="H53" s="20"/>
      <c r="J53" s="20"/>
      <c r="K53" s="20"/>
      <c r="N53" s="20"/>
      <c r="O53" s="20"/>
      <c r="Q53" s="20"/>
      <c r="R53" s="20"/>
      <c r="W53" s="20"/>
      <c r="X53" s="20"/>
    </row>
    <row r="54" spans="2:24" ht="13.5">
      <c r="B54" s="19"/>
      <c r="C54" s="20"/>
      <c r="D54" s="20"/>
      <c r="E54" s="20"/>
      <c r="G54" s="20"/>
      <c r="H54" s="20"/>
      <c r="J54" s="20"/>
      <c r="K54" s="20"/>
      <c r="N54" s="20"/>
      <c r="O54" s="20"/>
      <c r="Q54" s="20"/>
      <c r="R54" s="20"/>
      <c r="W54" s="20"/>
      <c r="X54" s="20"/>
    </row>
    <row r="55" spans="2:24" ht="13.5">
      <c r="B55" s="19"/>
      <c r="C55" s="20"/>
      <c r="D55" s="20"/>
      <c r="E55" s="20"/>
      <c r="G55" s="20"/>
      <c r="H55" s="20"/>
      <c r="J55" s="20"/>
      <c r="K55" s="20"/>
      <c r="N55" s="20"/>
      <c r="O55" s="20"/>
      <c r="Q55" s="20"/>
      <c r="R55" s="20"/>
      <c r="W55" s="20"/>
      <c r="X55" s="20"/>
    </row>
    <row r="56" spans="2:24" ht="13.5">
      <c r="B56" s="19"/>
      <c r="C56" s="20"/>
      <c r="D56" s="20"/>
      <c r="E56" s="20"/>
      <c r="G56" s="20"/>
      <c r="H56" s="20"/>
      <c r="J56" s="20"/>
      <c r="K56" s="20"/>
      <c r="N56" s="20"/>
      <c r="O56" s="20"/>
      <c r="Q56" s="20"/>
      <c r="R56" s="20"/>
      <c r="W56" s="20"/>
      <c r="X56" s="20"/>
    </row>
    <row r="57" spans="2:24" ht="13.5">
      <c r="B57" s="19"/>
      <c r="C57" s="20"/>
      <c r="D57" s="20"/>
      <c r="E57" s="20"/>
      <c r="G57" s="20"/>
      <c r="H57" s="20"/>
      <c r="J57" s="20"/>
      <c r="K57" s="20"/>
      <c r="N57" s="20"/>
      <c r="O57" s="20"/>
      <c r="Q57" s="20"/>
      <c r="R57" s="20"/>
      <c r="W57" s="20"/>
      <c r="X57" s="20"/>
    </row>
    <row r="58" spans="2:24" ht="13.5">
      <c r="B58" s="19"/>
      <c r="C58" s="20"/>
      <c r="D58" s="20"/>
      <c r="E58" s="20"/>
      <c r="G58" s="20"/>
      <c r="H58" s="20"/>
      <c r="J58" s="20"/>
      <c r="K58" s="20"/>
      <c r="N58" s="20"/>
      <c r="O58" s="20"/>
      <c r="Q58" s="20"/>
      <c r="R58" s="20"/>
      <c r="W58" s="20"/>
      <c r="X58" s="20"/>
    </row>
    <row r="59" spans="2:24" ht="13.5">
      <c r="B59" s="19"/>
      <c r="C59" s="20"/>
      <c r="D59" s="20"/>
      <c r="E59" s="20"/>
      <c r="G59" s="20"/>
      <c r="H59" s="20"/>
      <c r="J59" s="20"/>
      <c r="K59" s="20"/>
      <c r="N59" s="20"/>
      <c r="O59" s="20"/>
      <c r="Q59" s="20"/>
      <c r="R59" s="20"/>
      <c r="W59" s="20"/>
      <c r="X59" s="20"/>
    </row>
    <row r="60" spans="2:24" ht="13.5">
      <c r="B60" s="19"/>
      <c r="C60" s="20"/>
      <c r="D60" s="20"/>
      <c r="E60" s="20"/>
      <c r="G60" s="20"/>
      <c r="H60" s="20"/>
      <c r="J60" s="20"/>
      <c r="K60" s="20"/>
      <c r="N60" s="20"/>
      <c r="O60" s="20"/>
      <c r="Q60" s="20"/>
      <c r="R60" s="20"/>
      <c r="W60" s="20"/>
      <c r="X60" s="20"/>
    </row>
    <row r="61" spans="2:24" ht="13.5">
      <c r="B61" s="19"/>
      <c r="C61" s="20"/>
      <c r="D61" s="20"/>
      <c r="E61" s="20"/>
      <c r="G61" s="20"/>
      <c r="H61" s="20"/>
      <c r="J61" s="20"/>
      <c r="K61" s="20"/>
      <c r="N61" s="20"/>
      <c r="O61" s="20"/>
      <c r="Q61" s="20"/>
      <c r="R61" s="20"/>
      <c r="W61" s="20"/>
      <c r="X61" s="20"/>
    </row>
  </sheetData>
  <mergeCells count="19">
    <mergeCell ref="Q3:S3"/>
    <mergeCell ref="T3:V3"/>
    <mergeCell ref="W3:Y3"/>
    <mergeCell ref="W4:Y4"/>
    <mergeCell ref="D4:F4"/>
    <mergeCell ref="G3:I3"/>
    <mergeCell ref="J4:L4"/>
    <mergeCell ref="N3:P3"/>
    <mergeCell ref="N4:P4"/>
    <mergeCell ref="X2:Y2"/>
    <mergeCell ref="N1:Y1"/>
    <mergeCell ref="A1:L1"/>
    <mergeCell ref="G4:I4"/>
    <mergeCell ref="T4:V4"/>
    <mergeCell ref="Q4:S4"/>
    <mergeCell ref="J3:L3"/>
    <mergeCell ref="B3:C3"/>
    <mergeCell ref="B4:C4"/>
    <mergeCell ref="D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8" r:id="rId3"/>
  <headerFooter alignWithMargins="0">
    <oddHeader>&amp;L&amp;"굴림체,굵게"&amp;12농림수산업&amp;R&amp;"Times New Roman,보통"&amp;12Agriculture, Foresty &amp;"바탕,보통"＆&amp;"Times New Roman,보통" Fishery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268" customWidth="1"/>
    <col min="2" max="5" width="13.21484375" style="24" customWidth="1"/>
    <col min="6" max="6" width="13.21484375" style="269" customWidth="1"/>
    <col min="7" max="7" width="2.77734375" style="256" customWidth="1"/>
    <col min="8" max="8" width="17.21484375" style="24" customWidth="1"/>
    <col min="9" max="9" width="17.21484375" style="269" customWidth="1"/>
    <col min="10" max="11" width="17.21484375" style="119" customWidth="1"/>
    <col min="12" max="16384" width="8.88671875" style="78" customWidth="1"/>
  </cols>
  <sheetData>
    <row r="1" spans="1:11" s="65" customFormat="1" ht="45" customHeight="1">
      <c r="A1" s="388" t="s">
        <v>378</v>
      </c>
      <c r="B1" s="388"/>
      <c r="C1" s="388"/>
      <c r="D1" s="388"/>
      <c r="E1" s="388"/>
      <c r="F1" s="388"/>
      <c r="G1" s="300"/>
      <c r="H1" s="425" t="s">
        <v>277</v>
      </c>
      <c r="I1" s="425"/>
      <c r="J1" s="425"/>
      <c r="K1" s="425"/>
    </row>
    <row r="2" spans="1:11" s="74" customFormat="1" ht="25.5" customHeight="1" thickBot="1">
      <c r="A2" s="29" t="s">
        <v>68</v>
      </c>
      <c r="B2" s="261"/>
      <c r="C2" s="261"/>
      <c r="D2" s="261"/>
      <c r="E2" s="261"/>
      <c r="F2" s="262"/>
      <c r="G2" s="106"/>
      <c r="H2" s="261"/>
      <c r="I2" s="262"/>
      <c r="J2" s="263"/>
      <c r="K2" s="94" t="s">
        <v>69</v>
      </c>
    </row>
    <row r="3" spans="1:11" s="31" customFormat="1" ht="18.75" customHeight="1" thickTop="1">
      <c r="A3" s="127" t="s">
        <v>102</v>
      </c>
      <c r="B3" s="180" t="s">
        <v>70</v>
      </c>
      <c r="C3" s="410" t="s">
        <v>232</v>
      </c>
      <c r="D3" s="423"/>
      <c r="E3" s="423"/>
      <c r="F3" s="423"/>
      <c r="G3" s="37"/>
      <c r="H3" s="244" t="s">
        <v>231</v>
      </c>
      <c r="I3" s="370" t="s">
        <v>233</v>
      </c>
      <c r="J3" s="370"/>
      <c r="K3" s="370"/>
    </row>
    <row r="4" spans="1:11" s="31" customFormat="1" ht="15.75" customHeight="1">
      <c r="A4" s="25" t="s">
        <v>105</v>
      </c>
      <c r="B4" s="146"/>
      <c r="C4" s="142" t="s">
        <v>71</v>
      </c>
      <c r="D4" s="144" t="s">
        <v>72</v>
      </c>
      <c r="E4" s="144" t="s">
        <v>73</v>
      </c>
      <c r="F4" s="144" t="s">
        <v>74</v>
      </c>
      <c r="G4" s="37"/>
      <c r="H4" s="137" t="s">
        <v>31</v>
      </c>
      <c r="I4" s="37" t="s">
        <v>17</v>
      </c>
      <c r="J4" s="142" t="s">
        <v>75</v>
      </c>
      <c r="K4" s="37" t="s">
        <v>76</v>
      </c>
    </row>
    <row r="5" spans="1:11" s="31" customFormat="1" ht="15.75" customHeight="1">
      <c r="A5" s="25" t="s">
        <v>106</v>
      </c>
      <c r="B5" s="146" t="s">
        <v>230</v>
      </c>
      <c r="C5" s="146"/>
      <c r="D5" s="146"/>
      <c r="E5" s="146"/>
      <c r="F5" s="146"/>
      <c r="G5" s="37"/>
      <c r="H5" s="25" t="s">
        <v>29</v>
      </c>
      <c r="I5" s="37" t="s">
        <v>32</v>
      </c>
      <c r="J5" s="180"/>
      <c r="K5" s="37" t="s">
        <v>283</v>
      </c>
    </row>
    <row r="6" spans="1:11" s="31" customFormat="1" ht="15.75" customHeight="1">
      <c r="A6" s="139" t="s">
        <v>95</v>
      </c>
      <c r="B6" s="148" t="s">
        <v>229</v>
      </c>
      <c r="C6" s="148" t="s">
        <v>28</v>
      </c>
      <c r="D6" s="148" t="s">
        <v>18</v>
      </c>
      <c r="E6" s="148" t="s">
        <v>19</v>
      </c>
      <c r="F6" s="148" t="s">
        <v>293</v>
      </c>
      <c r="G6" s="37"/>
      <c r="H6" s="140" t="s">
        <v>30</v>
      </c>
      <c r="I6" s="141" t="s">
        <v>33</v>
      </c>
      <c r="J6" s="182" t="s">
        <v>20</v>
      </c>
      <c r="K6" s="141" t="s">
        <v>21</v>
      </c>
    </row>
    <row r="7" spans="1:11" s="32" customFormat="1" ht="41.25" customHeight="1">
      <c r="A7" s="25">
        <v>2002</v>
      </c>
      <c r="B7" s="96">
        <f>SUM(C7:F7,H7)</f>
        <v>4778800</v>
      </c>
      <c r="C7" s="44">
        <v>246600</v>
      </c>
      <c r="D7" s="96">
        <v>3681480</v>
      </c>
      <c r="E7" s="96">
        <v>811840</v>
      </c>
      <c r="F7" s="96" t="s">
        <v>99</v>
      </c>
      <c r="G7" s="96"/>
      <c r="H7" s="96">
        <v>38880</v>
      </c>
      <c r="I7" s="96">
        <v>4778800</v>
      </c>
      <c r="J7" s="44" t="s">
        <v>99</v>
      </c>
      <c r="K7" s="96" t="s">
        <v>99</v>
      </c>
    </row>
    <row r="8" spans="1:11" s="32" customFormat="1" ht="41.25" customHeight="1">
      <c r="A8" s="25">
        <v>2003</v>
      </c>
      <c r="B8" s="96">
        <f>SUM(C8:F8,H8)</f>
        <v>4465200</v>
      </c>
      <c r="C8" s="44">
        <v>351720</v>
      </c>
      <c r="D8" s="96">
        <v>3465680</v>
      </c>
      <c r="E8" s="96">
        <v>581640</v>
      </c>
      <c r="F8" s="96">
        <v>66160</v>
      </c>
      <c r="G8" s="96"/>
      <c r="H8" s="96" t="s">
        <v>99</v>
      </c>
      <c r="I8" s="96">
        <v>4465200</v>
      </c>
      <c r="J8" s="44" t="s">
        <v>99</v>
      </c>
      <c r="K8" s="96" t="s">
        <v>99</v>
      </c>
    </row>
    <row r="9" spans="1:11" s="32" customFormat="1" ht="41.25" customHeight="1">
      <c r="A9" s="25">
        <v>2004</v>
      </c>
      <c r="B9" s="96">
        <f>SUM(C9:F9,H9)</f>
        <v>4143200</v>
      </c>
      <c r="C9" s="44">
        <v>761640</v>
      </c>
      <c r="D9" s="44">
        <v>3127360</v>
      </c>
      <c r="E9" s="44">
        <v>245400</v>
      </c>
      <c r="F9" s="44">
        <v>8800</v>
      </c>
      <c r="G9" s="44"/>
      <c r="H9" s="44" t="s">
        <v>99</v>
      </c>
      <c r="I9" s="44">
        <v>4143200</v>
      </c>
      <c r="J9" s="44" t="s">
        <v>99</v>
      </c>
      <c r="K9" s="44" t="s">
        <v>99</v>
      </c>
    </row>
    <row r="10" spans="1:11" s="32" customFormat="1" ht="41.25" customHeight="1">
      <c r="A10" s="25">
        <v>2005</v>
      </c>
      <c r="B10" s="96">
        <v>4173600</v>
      </c>
      <c r="C10" s="96">
        <v>699400</v>
      </c>
      <c r="D10" s="96">
        <v>2995360</v>
      </c>
      <c r="E10" s="96">
        <v>451600</v>
      </c>
      <c r="F10" s="96">
        <v>27240</v>
      </c>
      <c r="G10" s="96"/>
      <c r="H10" s="96" t="s">
        <v>99</v>
      </c>
      <c r="I10" s="96">
        <v>4173600</v>
      </c>
      <c r="J10" s="44" t="s">
        <v>99</v>
      </c>
      <c r="K10" s="44" t="s">
        <v>99</v>
      </c>
    </row>
    <row r="11" spans="1:11" s="74" customFormat="1" ht="41.25" customHeight="1">
      <c r="A11" s="26">
        <v>2006</v>
      </c>
      <c r="B11" s="331">
        <v>2716680</v>
      </c>
      <c r="C11" s="331">
        <v>557400</v>
      </c>
      <c r="D11" s="331">
        <v>1961240</v>
      </c>
      <c r="E11" s="331">
        <v>175720</v>
      </c>
      <c r="F11" s="331">
        <v>22320</v>
      </c>
      <c r="G11" s="331"/>
      <c r="H11" s="331" t="s">
        <v>304</v>
      </c>
      <c r="I11" s="331">
        <v>2716680</v>
      </c>
      <c r="J11" s="331" t="s">
        <v>304</v>
      </c>
      <c r="K11" s="331" t="s">
        <v>304</v>
      </c>
    </row>
    <row r="12" spans="1:11" s="32" customFormat="1" ht="41.25" customHeight="1">
      <c r="A12" s="27" t="s">
        <v>363</v>
      </c>
      <c r="B12" s="327">
        <v>441440</v>
      </c>
      <c r="C12" s="327">
        <v>86120</v>
      </c>
      <c r="D12" s="327">
        <v>310080</v>
      </c>
      <c r="E12" s="327">
        <v>34720</v>
      </c>
      <c r="F12" s="327">
        <v>10520</v>
      </c>
      <c r="G12" s="327"/>
      <c r="H12" s="327" t="s">
        <v>99</v>
      </c>
      <c r="I12" s="327">
        <v>441440</v>
      </c>
      <c r="J12" s="327" t="s">
        <v>99</v>
      </c>
      <c r="K12" s="327" t="s">
        <v>99</v>
      </c>
    </row>
    <row r="13" spans="1:11" s="32" customFormat="1" ht="41.25" customHeight="1">
      <c r="A13" s="27" t="s">
        <v>364</v>
      </c>
      <c r="B13" s="328">
        <v>917800</v>
      </c>
      <c r="C13" s="328">
        <v>200400</v>
      </c>
      <c r="D13" s="328">
        <v>664400</v>
      </c>
      <c r="E13" s="328">
        <v>51040</v>
      </c>
      <c r="F13" s="328">
        <v>1960</v>
      </c>
      <c r="G13" s="327"/>
      <c r="H13" s="328" t="s">
        <v>99</v>
      </c>
      <c r="I13" s="328">
        <v>917800</v>
      </c>
      <c r="J13" s="328" t="s">
        <v>99</v>
      </c>
      <c r="K13" s="328" t="s">
        <v>99</v>
      </c>
    </row>
    <row r="14" spans="1:11" s="32" customFormat="1" ht="41.25" customHeight="1">
      <c r="A14" s="27" t="s">
        <v>365</v>
      </c>
      <c r="B14" s="328">
        <v>270760</v>
      </c>
      <c r="C14" s="328">
        <v>60120</v>
      </c>
      <c r="D14" s="328">
        <v>196040</v>
      </c>
      <c r="E14" s="328">
        <v>13680</v>
      </c>
      <c r="F14" s="328">
        <v>920</v>
      </c>
      <c r="G14" s="327"/>
      <c r="H14" s="328" t="s">
        <v>99</v>
      </c>
      <c r="I14" s="328">
        <v>270760</v>
      </c>
      <c r="J14" s="328" t="s">
        <v>99</v>
      </c>
      <c r="K14" s="328" t="s">
        <v>99</v>
      </c>
    </row>
    <row r="15" spans="1:11" s="74" customFormat="1" ht="41.25" customHeight="1">
      <c r="A15" s="27" t="s">
        <v>366</v>
      </c>
      <c r="B15" s="328">
        <v>241320</v>
      </c>
      <c r="C15" s="328">
        <v>50240</v>
      </c>
      <c r="D15" s="328">
        <v>169720</v>
      </c>
      <c r="E15" s="328">
        <v>20400</v>
      </c>
      <c r="F15" s="328">
        <v>960</v>
      </c>
      <c r="G15" s="327"/>
      <c r="H15" s="328" t="s">
        <v>99</v>
      </c>
      <c r="I15" s="328">
        <v>241320</v>
      </c>
      <c r="J15" s="328" t="s">
        <v>99</v>
      </c>
      <c r="K15" s="328" t="s">
        <v>99</v>
      </c>
    </row>
    <row r="16" spans="1:11" ht="41.25" customHeight="1">
      <c r="A16" s="27" t="s">
        <v>367</v>
      </c>
      <c r="B16" s="328">
        <v>322960</v>
      </c>
      <c r="C16" s="328">
        <v>55560</v>
      </c>
      <c r="D16" s="328">
        <v>248320</v>
      </c>
      <c r="E16" s="328">
        <v>15880</v>
      </c>
      <c r="F16" s="328">
        <v>3200</v>
      </c>
      <c r="G16" s="327"/>
      <c r="H16" s="328" t="s">
        <v>99</v>
      </c>
      <c r="I16" s="328">
        <v>322960</v>
      </c>
      <c r="J16" s="328" t="s">
        <v>99</v>
      </c>
      <c r="K16" s="328" t="s">
        <v>99</v>
      </c>
    </row>
    <row r="17" spans="1:11" ht="41.25" customHeight="1">
      <c r="A17" s="27" t="s">
        <v>368</v>
      </c>
      <c r="B17" s="328">
        <v>290880</v>
      </c>
      <c r="C17" s="328">
        <v>67040</v>
      </c>
      <c r="D17" s="328">
        <v>199440</v>
      </c>
      <c r="E17" s="328">
        <v>24120</v>
      </c>
      <c r="F17" s="328">
        <v>280</v>
      </c>
      <c r="G17" s="327"/>
      <c r="H17" s="328" t="s">
        <v>99</v>
      </c>
      <c r="I17" s="328">
        <v>290880</v>
      </c>
      <c r="J17" s="328" t="s">
        <v>99</v>
      </c>
      <c r="K17" s="328" t="s">
        <v>99</v>
      </c>
    </row>
    <row r="18" spans="1:11" ht="41.25" customHeight="1" thickBot="1">
      <c r="A18" s="28" t="s">
        <v>369</v>
      </c>
      <c r="B18" s="329">
        <v>231520</v>
      </c>
      <c r="C18" s="330">
        <v>37920</v>
      </c>
      <c r="D18" s="330">
        <v>173240</v>
      </c>
      <c r="E18" s="330">
        <v>15880</v>
      </c>
      <c r="F18" s="330">
        <v>4480</v>
      </c>
      <c r="G18" s="327"/>
      <c r="H18" s="330" t="s">
        <v>99</v>
      </c>
      <c r="I18" s="330">
        <v>231520</v>
      </c>
      <c r="J18" s="330" t="s">
        <v>99</v>
      </c>
      <c r="K18" s="330" t="s">
        <v>99</v>
      </c>
    </row>
    <row r="19" spans="1:11" ht="19.5" customHeight="1" thickTop="1">
      <c r="A19" s="106" t="s">
        <v>94</v>
      </c>
      <c r="B19" s="78"/>
      <c r="C19" s="78"/>
      <c r="D19" s="78"/>
      <c r="E19" s="78"/>
      <c r="F19" s="267"/>
      <c r="H19" s="78"/>
      <c r="I19" s="267"/>
      <c r="J19" s="260"/>
      <c r="K19" s="260"/>
    </row>
    <row r="20" spans="2:11" ht="13.5">
      <c r="B20" s="78"/>
      <c r="C20" s="78"/>
      <c r="D20" s="78"/>
      <c r="E20" s="78"/>
      <c r="F20" s="267"/>
      <c r="H20" s="78"/>
      <c r="I20" s="267"/>
      <c r="J20" s="260"/>
      <c r="K20" s="260"/>
    </row>
    <row r="21" spans="2:11" ht="13.5">
      <c r="B21" s="78"/>
      <c r="C21" s="78"/>
      <c r="D21" s="78"/>
      <c r="E21" s="78"/>
      <c r="F21" s="267"/>
      <c r="H21" s="78"/>
      <c r="I21" s="267"/>
      <c r="J21" s="260"/>
      <c r="K21" s="260"/>
    </row>
  </sheetData>
  <mergeCells count="4">
    <mergeCell ref="I3:K3"/>
    <mergeCell ref="C3:F3"/>
    <mergeCell ref="A1:F1"/>
    <mergeCell ref="H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I11" sqref="I11"/>
    </sheetView>
  </sheetViews>
  <sheetFormatPr defaultColWidth="8.88671875" defaultRowHeight="13.5"/>
  <cols>
    <col min="1" max="1" width="14.5546875" style="268" customWidth="1"/>
    <col min="2" max="2" width="8.3359375" style="187" customWidth="1"/>
    <col min="3" max="5" width="8.3359375" style="24" customWidth="1"/>
    <col min="6" max="6" width="8.3359375" style="78" customWidth="1"/>
    <col min="7" max="8" width="8.3359375" style="24" customWidth="1"/>
    <col min="9" max="9" width="8.3359375" style="269" customWidth="1"/>
    <col min="10" max="10" width="2.77734375" style="269" customWidth="1"/>
    <col min="11" max="11" width="8.5546875" style="269" customWidth="1"/>
    <col min="12" max="12" width="8.5546875" style="24" customWidth="1"/>
    <col min="13" max="14" width="8.5546875" style="78" customWidth="1"/>
    <col min="15" max="15" width="8.5546875" style="269" customWidth="1"/>
    <col min="16" max="16" width="8.5546875" style="24" customWidth="1"/>
    <col min="17" max="18" width="8.5546875" style="78" customWidth="1"/>
    <col min="19" max="16384" width="8.88671875" style="78" customWidth="1"/>
  </cols>
  <sheetData>
    <row r="1" spans="1:18" s="251" customFormat="1" ht="45" customHeight="1">
      <c r="A1" s="388" t="s">
        <v>380</v>
      </c>
      <c r="B1" s="388"/>
      <c r="C1" s="388"/>
      <c r="D1" s="388"/>
      <c r="E1" s="388"/>
      <c r="F1" s="388"/>
      <c r="G1" s="388"/>
      <c r="H1" s="388"/>
      <c r="I1" s="388"/>
      <c r="J1" s="293"/>
      <c r="K1" s="425" t="s">
        <v>276</v>
      </c>
      <c r="L1" s="425"/>
      <c r="M1" s="425"/>
      <c r="N1" s="425"/>
      <c r="O1" s="425"/>
      <c r="P1" s="425"/>
      <c r="Q1" s="425"/>
      <c r="R1" s="425"/>
    </row>
    <row r="2" spans="1:18" s="74" customFormat="1" ht="25.5" customHeight="1" thickBot="1">
      <c r="A2" s="29" t="s">
        <v>77</v>
      </c>
      <c r="B2" s="272"/>
      <c r="C2" s="261"/>
      <c r="D2" s="261"/>
      <c r="E2" s="261"/>
      <c r="F2" s="94"/>
      <c r="G2" s="261"/>
      <c r="H2" s="261"/>
      <c r="I2" s="262"/>
      <c r="J2" s="273"/>
      <c r="K2" s="262"/>
      <c r="L2" s="274"/>
      <c r="M2" s="261"/>
      <c r="N2" s="275"/>
      <c r="O2" s="262"/>
      <c r="P2" s="274"/>
      <c r="Q2" s="261"/>
      <c r="R2" s="94" t="s">
        <v>78</v>
      </c>
    </row>
    <row r="3" spans="1:18" s="31" customFormat="1" ht="16.5" customHeight="1" thickTop="1">
      <c r="A3" s="127" t="s">
        <v>102</v>
      </c>
      <c r="B3" s="358" t="s">
        <v>79</v>
      </c>
      <c r="C3" s="387"/>
      <c r="D3" s="387"/>
      <c r="E3" s="359"/>
      <c r="F3" s="369" t="s">
        <v>234</v>
      </c>
      <c r="G3" s="370"/>
      <c r="H3" s="370"/>
      <c r="I3" s="370"/>
      <c r="J3" s="37"/>
      <c r="K3" s="370" t="s">
        <v>235</v>
      </c>
      <c r="L3" s="370"/>
      <c r="M3" s="370"/>
      <c r="N3" s="371"/>
      <c r="O3" s="369" t="s">
        <v>236</v>
      </c>
      <c r="P3" s="370"/>
      <c r="Q3" s="370"/>
      <c r="R3" s="370"/>
    </row>
    <row r="4" spans="1:18" s="31" customFormat="1" ht="16.5" customHeight="1">
      <c r="A4" s="25" t="s">
        <v>105</v>
      </c>
      <c r="B4" s="179" t="s">
        <v>0</v>
      </c>
      <c r="C4" s="25" t="s">
        <v>72</v>
      </c>
      <c r="D4" s="25" t="s">
        <v>73</v>
      </c>
      <c r="E4" s="25" t="s">
        <v>80</v>
      </c>
      <c r="F4" s="179" t="s">
        <v>0</v>
      </c>
      <c r="G4" s="142" t="s">
        <v>72</v>
      </c>
      <c r="H4" s="25" t="s">
        <v>73</v>
      </c>
      <c r="I4" s="144" t="s">
        <v>81</v>
      </c>
      <c r="J4" s="37"/>
      <c r="K4" s="179" t="s">
        <v>0</v>
      </c>
      <c r="L4" s="25" t="s">
        <v>72</v>
      </c>
      <c r="M4" s="25" t="s">
        <v>73</v>
      </c>
      <c r="N4" s="25" t="s">
        <v>81</v>
      </c>
      <c r="O4" s="179" t="s">
        <v>0</v>
      </c>
      <c r="P4" s="25" t="s">
        <v>72</v>
      </c>
      <c r="Q4" s="25" t="s">
        <v>73</v>
      </c>
      <c r="R4" s="37" t="s">
        <v>81</v>
      </c>
    </row>
    <row r="5" spans="1:18" s="31" customFormat="1" ht="16.5" customHeight="1">
      <c r="A5" s="25" t="s">
        <v>106</v>
      </c>
      <c r="B5" s="179"/>
      <c r="C5" s="25"/>
      <c r="D5" s="25"/>
      <c r="E5" s="180" t="s">
        <v>237</v>
      </c>
      <c r="F5" s="179"/>
      <c r="G5" s="180"/>
      <c r="H5" s="25"/>
      <c r="I5" s="146" t="s">
        <v>237</v>
      </c>
      <c r="J5" s="37"/>
      <c r="K5" s="179"/>
      <c r="L5" s="25"/>
      <c r="M5" s="25"/>
      <c r="N5" s="25" t="s">
        <v>22</v>
      </c>
      <c r="O5" s="288"/>
      <c r="P5" s="289" t="s">
        <v>238</v>
      </c>
      <c r="Q5" s="289" t="s">
        <v>239</v>
      </c>
      <c r="R5" s="37" t="s">
        <v>22</v>
      </c>
    </row>
    <row r="6" spans="1:18" s="31" customFormat="1" ht="16.5" customHeight="1">
      <c r="A6" s="139" t="s">
        <v>95</v>
      </c>
      <c r="B6" s="181" t="s">
        <v>5</v>
      </c>
      <c r="C6" s="140" t="s">
        <v>18</v>
      </c>
      <c r="D6" s="140" t="s">
        <v>19</v>
      </c>
      <c r="E6" s="140" t="s">
        <v>240</v>
      </c>
      <c r="F6" s="181" t="s">
        <v>5</v>
      </c>
      <c r="G6" s="182" t="s">
        <v>23</v>
      </c>
      <c r="H6" s="140" t="s">
        <v>19</v>
      </c>
      <c r="I6" s="148" t="s">
        <v>284</v>
      </c>
      <c r="J6" s="37"/>
      <c r="K6" s="181" t="s">
        <v>5</v>
      </c>
      <c r="L6" s="140" t="s">
        <v>23</v>
      </c>
      <c r="M6" s="141" t="s">
        <v>19</v>
      </c>
      <c r="N6" s="182" t="s">
        <v>24</v>
      </c>
      <c r="O6" s="181" t="s">
        <v>5</v>
      </c>
      <c r="P6" s="140" t="s">
        <v>240</v>
      </c>
      <c r="Q6" s="141" t="s">
        <v>241</v>
      </c>
      <c r="R6" s="148" t="s">
        <v>24</v>
      </c>
    </row>
    <row r="7" spans="1:18" s="32" customFormat="1" ht="41.25" customHeight="1">
      <c r="A7" s="25">
        <v>2002</v>
      </c>
      <c r="B7" s="276">
        <f aca="true" t="shared" si="0" ref="B7:D9">SUM(F7,K7,O7)</f>
        <v>20160</v>
      </c>
      <c r="C7" s="276">
        <f t="shared" si="0"/>
        <v>16560</v>
      </c>
      <c r="D7" s="276">
        <f t="shared" si="0"/>
        <v>3600</v>
      </c>
      <c r="E7" s="277" t="s">
        <v>99</v>
      </c>
      <c r="F7" s="96">
        <f>SUM(G7:I7)</f>
        <v>10320</v>
      </c>
      <c r="G7" s="44">
        <v>9400</v>
      </c>
      <c r="H7" s="44">
        <v>920</v>
      </c>
      <c r="I7" s="44" t="s">
        <v>99</v>
      </c>
      <c r="J7" s="44"/>
      <c r="K7" s="96">
        <f>SUM(L7:N7)</f>
        <v>9840</v>
      </c>
      <c r="L7" s="44">
        <v>7160</v>
      </c>
      <c r="M7" s="44">
        <v>2680</v>
      </c>
      <c r="N7" s="44" t="s">
        <v>99</v>
      </c>
      <c r="O7" s="44" t="s">
        <v>99</v>
      </c>
      <c r="P7" s="44" t="s">
        <v>99</v>
      </c>
      <c r="Q7" s="44" t="s">
        <v>99</v>
      </c>
      <c r="R7" s="44" t="s">
        <v>99</v>
      </c>
    </row>
    <row r="8" spans="1:18" s="32" customFormat="1" ht="41.25" customHeight="1">
      <c r="A8" s="25">
        <v>2003</v>
      </c>
      <c r="B8" s="276">
        <f t="shared" si="0"/>
        <v>6640</v>
      </c>
      <c r="C8" s="276">
        <f t="shared" si="0"/>
        <v>5520</v>
      </c>
      <c r="D8" s="276">
        <f t="shared" si="0"/>
        <v>1120</v>
      </c>
      <c r="E8" s="277" t="s">
        <v>99</v>
      </c>
      <c r="F8" s="96">
        <f>SUM(G8:I8)</f>
        <v>2080</v>
      </c>
      <c r="G8" s="44">
        <v>2080</v>
      </c>
      <c r="H8" s="44" t="s">
        <v>99</v>
      </c>
      <c r="I8" s="44" t="s">
        <v>99</v>
      </c>
      <c r="J8" s="44"/>
      <c r="K8" s="96">
        <f>SUM(L8:N8)</f>
        <v>4560</v>
      </c>
      <c r="L8" s="44">
        <v>3440</v>
      </c>
      <c r="M8" s="44">
        <v>1120</v>
      </c>
      <c r="N8" s="44" t="s">
        <v>99</v>
      </c>
      <c r="O8" s="44" t="s">
        <v>99</v>
      </c>
      <c r="P8" s="44" t="s">
        <v>99</v>
      </c>
      <c r="Q8" s="44" t="s">
        <v>99</v>
      </c>
      <c r="R8" s="44" t="s">
        <v>99</v>
      </c>
    </row>
    <row r="9" spans="1:18" s="32" customFormat="1" ht="41.25" customHeight="1">
      <c r="A9" s="25">
        <v>2004</v>
      </c>
      <c r="B9" s="276">
        <f t="shared" si="0"/>
        <v>9110</v>
      </c>
      <c r="C9" s="276">
        <f t="shared" si="0"/>
        <v>8470</v>
      </c>
      <c r="D9" s="276">
        <f t="shared" si="0"/>
        <v>640</v>
      </c>
      <c r="E9" s="96" t="s">
        <v>99</v>
      </c>
      <c r="F9" s="96">
        <f>SUM(G9:I9)</f>
        <v>5840</v>
      </c>
      <c r="G9" s="96">
        <v>5840</v>
      </c>
      <c r="H9" s="96" t="s">
        <v>99</v>
      </c>
      <c r="I9" s="96" t="s">
        <v>99</v>
      </c>
      <c r="J9" s="96"/>
      <c r="K9" s="96">
        <f>SUM(L9:N9)</f>
        <v>3270</v>
      </c>
      <c r="L9" s="96">
        <v>2630</v>
      </c>
      <c r="M9" s="96">
        <v>640</v>
      </c>
      <c r="N9" s="96" t="s">
        <v>99</v>
      </c>
      <c r="O9" s="96" t="s">
        <v>99</v>
      </c>
      <c r="P9" s="96" t="s">
        <v>99</v>
      </c>
      <c r="Q9" s="96" t="s">
        <v>99</v>
      </c>
      <c r="R9" s="96" t="s">
        <v>99</v>
      </c>
    </row>
    <row r="10" spans="1:18" s="32" customFormat="1" ht="41.25" customHeight="1">
      <c r="A10" s="25">
        <v>2005</v>
      </c>
      <c r="B10" s="276">
        <v>16800</v>
      </c>
      <c r="C10" s="276">
        <v>11000</v>
      </c>
      <c r="D10" s="276">
        <v>5800</v>
      </c>
      <c r="E10" s="96" t="s">
        <v>99</v>
      </c>
      <c r="F10" s="96">
        <v>3600</v>
      </c>
      <c r="G10" s="96">
        <v>3600</v>
      </c>
      <c r="H10" s="96" t="s">
        <v>99</v>
      </c>
      <c r="I10" s="96" t="s">
        <v>99</v>
      </c>
      <c r="J10" s="96"/>
      <c r="K10" s="96">
        <v>13200</v>
      </c>
      <c r="L10" s="96">
        <v>7400</v>
      </c>
      <c r="M10" s="96">
        <v>5800</v>
      </c>
      <c r="N10" s="96" t="s">
        <v>99</v>
      </c>
      <c r="O10" s="96" t="s">
        <v>99</v>
      </c>
      <c r="P10" s="96" t="s">
        <v>99</v>
      </c>
      <c r="Q10" s="96" t="s">
        <v>99</v>
      </c>
      <c r="R10" s="96" t="s">
        <v>99</v>
      </c>
    </row>
    <row r="11" spans="1:18" s="74" customFormat="1" ht="41.25" customHeight="1">
      <c r="A11" s="26">
        <v>2006</v>
      </c>
      <c r="B11" s="278">
        <v>4000</v>
      </c>
      <c r="C11" s="278">
        <v>4000</v>
      </c>
      <c r="D11" s="326" t="s">
        <v>99</v>
      </c>
      <c r="E11" s="264" t="s">
        <v>99</v>
      </c>
      <c r="F11" s="264">
        <v>2000</v>
      </c>
      <c r="G11" s="264">
        <v>2000</v>
      </c>
      <c r="H11" s="264" t="s">
        <v>99</v>
      </c>
      <c r="I11" s="264" t="s">
        <v>99</v>
      </c>
      <c r="J11" s="264"/>
      <c r="K11" s="264">
        <v>2000</v>
      </c>
      <c r="L11" s="264">
        <v>2000</v>
      </c>
      <c r="M11" s="264" t="s">
        <v>99</v>
      </c>
      <c r="N11" s="264" t="s">
        <v>99</v>
      </c>
      <c r="O11" s="264" t="s">
        <v>99</v>
      </c>
      <c r="P11" s="264" t="s">
        <v>99</v>
      </c>
      <c r="Q11" s="264" t="s">
        <v>99</v>
      </c>
      <c r="R11" s="264" t="s">
        <v>99</v>
      </c>
    </row>
    <row r="12" spans="1:18" s="32" customFormat="1" ht="41.25" customHeight="1">
      <c r="A12" s="27" t="s">
        <v>107</v>
      </c>
      <c r="B12" s="96" t="s">
        <v>99</v>
      </c>
      <c r="C12" s="96" t="s">
        <v>99</v>
      </c>
      <c r="D12" s="96" t="s">
        <v>99</v>
      </c>
      <c r="E12" s="96" t="s">
        <v>99</v>
      </c>
      <c r="F12" s="96" t="s">
        <v>99</v>
      </c>
      <c r="G12" s="96" t="s">
        <v>99</v>
      </c>
      <c r="H12" s="96" t="s">
        <v>99</v>
      </c>
      <c r="I12" s="96" t="s">
        <v>99</v>
      </c>
      <c r="J12" s="96"/>
      <c r="K12" s="96" t="s">
        <v>99</v>
      </c>
      <c r="L12" s="96" t="s">
        <v>99</v>
      </c>
      <c r="M12" s="96" t="s">
        <v>99</v>
      </c>
      <c r="N12" s="96" t="s">
        <v>99</v>
      </c>
      <c r="O12" s="96" t="s">
        <v>99</v>
      </c>
      <c r="P12" s="96" t="s">
        <v>99</v>
      </c>
      <c r="Q12" s="96" t="s">
        <v>99</v>
      </c>
      <c r="R12" s="96" t="s">
        <v>99</v>
      </c>
    </row>
    <row r="13" spans="1:18" s="32" customFormat="1" ht="41.25" customHeight="1">
      <c r="A13" s="27" t="s">
        <v>108</v>
      </c>
      <c r="B13" s="96" t="s">
        <v>99</v>
      </c>
      <c r="C13" s="96" t="s">
        <v>99</v>
      </c>
      <c r="D13" s="96" t="s">
        <v>99</v>
      </c>
      <c r="E13" s="96" t="s">
        <v>99</v>
      </c>
      <c r="F13" s="96" t="s">
        <v>99</v>
      </c>
      <c r="G13" s="96" t="s">
        <v>99</v>
      </c>
      <c r="H13" s="96" t="s">
        <v>99</v>
      </c>
      <c r="I13" s="96" t="s">
        <v>99</v>
      </c>
      <c r="J13" s="96"/>
      <c r="K13" s="96" t="s">
        <v>99</v>
      </c>
      <c r="L13" s="96" t="s">
        <v>99</v>
      </c>
      <c r="M13" s="96" t="s">
        <v>99</v>
      </c>
      <c r="N13" s="96" t="s">
        <v>99</v>
      </c>
      <c r="O13" s="96" t="s">
        <v>99</v>
      </c>
      <c r="P13" s="96" t="s">
        <v>99</v>
      </c>
      <c r="Q13" s="96" t="s">
        <v>99</v>
      </c>
      <c r="R13" s="96" t="s">
        <v>99</v>
      </c>
    </row>
    <row r="14" spans="1:18" s="32" customFormat="1" ht="41.25" customHeight="1">
      <c r="A14" s="27" t="s">
        <v>109</v>
      </c>
      <c r="B14" s="96">
        <v>4000</v>
      </c>
      <c r="C14" s="96">
        <v>4000</v>
      </c>
      <c r="D14" s="96" t="s">
        <v>99</v>
      </c>
      <c r="E14" s="96" t="s">
        <v>99</v>
      </c>
      <c r="F14" s="96">
        <v>2000</v>
      </c>
      <c r="G14" s="96">
        <v>2000</v>
      </c>
      <c r="H14" s="96" t="s">
        <v>99</v>
      </c>
      <c r="I14" s="96" t="s">
        <v>99</v>
      </c>
      <c r="J14" s="96"/>
      <c r="K14" s="96">
        <v>2000</v>
      </c>
      <c r="L14" s="96">
        <v>2000</v>
      </c>
      <c r="M14" s="96" t="s">
        <v>99</v>
      </c>
      <c r="N14" s="96" t="s">
        <v>99</v>
      </c>
      <c r="O14" s="96" t="s">
        <v>99</v>
      </c>
      <c r="P14" s="96" t="s">
        <v>99</v>
      </c>
      <c r="Q14" s="96" t="s">
        <v>99</v>
      </c>
      <c r="R14" s="96" t="s">
        <v>99</v>
      </c>
    </row>
    <row r="15" spans="1:18" s="74" customFormat="1" ht="41.25" customHeight="1">
      <c r="A15" s="27" t="s">
        <v>110</v>
      </c>
      <c r="B15" s="264" t="s">
        <v>99</v>
      </c>
      <c r="C15" s="264" t="s">
        <v>99</v>
      </c>
      <c r="D15" s="264" t="s">
        <v>99</v>
      </c>
      <c r="E15" s="264" t="s">
        <v>99</v>
      </c>
      <c r="F15" s="264" t="s">
        <v>99</v>
      </c>
      <c r="G15" s="264" t="s">
        <v>99</v>
      </c>
      <c r="H15" s="264" t="s">
        <v>99</v>
      </c>
      <c r="I15" s="264" t="s">
        <v>99</v>
      </c>
      <c r="J15" s="264"/>
      <c r="K15" s="264" t="s">
        <v>99</v>
      </c>
      <c r="L15" s="264" t="s">
        <v>99</v>
      </c>
      <c r="M15" s="264" t="s">
        <v>99</v>
      </c>
      <c r="N15" s="264" t="s">
        <v>99</v>
      </c>
      <c r="O15" s="264" t="s">
        <v>99</v>
      </c>
      <c r="P15" s="264" t="s">
        <v>99</v>
      </c>
      <c r="Q15" s="264" t="s">
        <v>99</v>
      </c>
      <c r="R15" s="264" t="s">
        <v>99</v>
      </c>
    </row>
    <row r="16" spans="1:18" ht="41.25" customHeight="1">
      <c r="A16" s="27" t="s">
        <v>111</v>
      </c>
      <c r="B16" s="277" t="s">
        <v>99</v>
      </c>
      <c r="C16" s="277" t="s">
        <v>99</v>
      </c>
      <c r="D16" s="277" t="s">
        <v>99</v>
      </c>
      <c r="E16" s="277" t="s">
        <v>99</v>
      </c>
      <c r="F16" s="96" t="s">
        <v>99</v>
      </c>
      <c r="G16" s="265" t="s">
        <v>99</v>
      </c>
      <c r="H16" s="265" t="s">
        <v>99</v>
      </c>
      <c r="I16" s="265" t="s">
        <v>99</v>
      </c>
      <c r="J16" s="265"/>
      <c r="K16" s="96" t="s">
        <v>99</v>
      </c>
      <c r="L16" s="265" t="s">
        <v>99</v>
      </c>
      <c r="M16" s="265" t="s">
        <v>99</v>
      </c>
      <c r="N16" s="265" t="s">
        <v>99</v>
      </c>
      <c r="O16" s="265" t="s">
        <v>99</v>
      </c>
      <c r="P16" s="265" t="s">
        <v>99</v>
      </c>
      <c r="Q16" s="265" t="s">
        <v>99</v>
      </c>
      <c r="R16" s="265" t="s">
        <v>99</v>
      </c>
    </row>
    <row r="17" spans="1:18" ht="41.25" customHeight="1">
      <c r="A17" s="27" t="s">
        <v>112</v>
      </c>
      <c r="B17" s="277" t="s">
        <v>99</v>
      </c>
      <c r="C17" s="277" t="s">
        <v>99</v>
      </c>
      <c r="D17" s="277" t="s">
        <v>99</v>
      </c>
      <c r="E17" s="277" t="s">
        <v>99</v>
      </c>
      <c r="F17" s="96" t="s">
        <v>99</v>
      </c>
      <c r="G17" s="265" t="s">
        <v>99</v>
      </c>
      <c r="H17" s="265" t="s">
        <v>99</v>
      </c>
      <c r="I17" s="265" t="s">
        <v>99</v>
      </c>
      <c r="J17" s="265"/>
      <c r="K17" s="96" t="s">
        <v>99</v>
      </c>
      <c r="L17" s="265" t="s">
        <v>99</v>
      </c>
      <c r="M17" s="265" t="s">
        <v>99</v>
      </c>
      <c r="N17" s="265" t="s">
        <v>99</v>
      </c>
      <c r="O17" s="265" t="s">
        <v>99</v>
      </c>
      <c r="P17" s="265" t="s">
        <v>99</v>
      </c>
      <c r="Q17" s="265" t="s">
        <v>99</v>
      </c>
      <c r="R17" s="265" t="s">
        <v>99</v>
      </c>
    </row>
    <row r="18" spans="1:18" ht="41.25" customHeight="1" thickBot="1">
      <c r="A18" s="28" t="s">
        <v>113</v>
      </c>
      <c r="B18" s="279" t="s">
        <v>99</v>
      </c>
      <c r="C18" s="280" t="s">
        <v>99</v>
      </c>
      <c r="D18" s="280" t="s">
        <v>99</v>
      </c>
      <c r="E18" s="280" t="s">
        <v>99</v>
      </c>
      <c r="F18" s="281" t="s">
        <v>99</v>
      </c>
      <c r="G18" s="266" t="s">
        <v>99</v>
      </c>
      <c r="H18" s="266" t="s">
        <v>99</v>
      </c>
      <c r="I18" s="266" t="s">
        <v>99</v>
      </c>
      <c r="J18" s="265"/>
      <c r="K18" s="281" t="s">
        <v>99</v>
      </c>
      <c r="L18" s="266" t="s">
        <v>99</v>
      </c>
      <c r="M18" s="266" t="s">
        <v>99</v>
      </c>
      <c r="N18" s="266" t="s">
        <v>99</v>
      </c>
      <c r="O18" s="266" t="s">
        <v>99</v>
      </c>
      <c r="P18" s="266" t="s">
        <v>99</v>
      </c>
      <c r="Q18" s="266" t="s">
        <v>99</v>
      </c>
      <c r="R18" s="266" t="s">
        <v>99</v>
      </c>
    </row>
    <row r="19" spans="1:17" ht="19.5" customHeight="1" thickTop="1">
      <c r="A19" s="106" t="s">
        <v>94</v>
      </c>
      <c r="B19" s="24"/>
      <c r="E19" s="269"/>
      <c r="F19" s="267"/>
      <c r="G19" s="256"/>
      <c r="I19" s="24"/>
      <c r="J19" s="24"/>
      <c r="K19" s="24"/>
      <c r="L19" s="78"/>
      <c r="M19" s="119"/>
      <c r="O19" s="24"/>
      <c r="P19" s="78"/>
      <c r="Q19" s="119"/>
    </row>
  </sheetData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23"/>
  <sheetViews>
    <sheetView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14.5546875" style="78" customWidth="1"/>
    <col min="2" max="2" width="9.88671875" style="187" customWidth="1"/>
    <col min="3" max="8" width="9.88671875" style="24" customWidth="1"/>
    <col min="9" max="9" width="2.77734375" style="24" customWidth="1"/>
    <col min="10" max="14" width="8.99609375" style="24" customWidth="1"/>
    <col min="15" max="17" width="8.99609375" style="78" customWidth="1"/>
    <col min="18" max="16384" width="8.88671875" style="78" customWidth="1"/>
  </cols>
  <sheetData>
    <row r="1" spans="1:17" ht="45" customHeight="1">
      <c r="A1" s="388" t="s">
        <v>379</v>
      </c>
      <c r="B1" s="388"/>
      <c r="C1" s="388"/>
      <c r="D1" s="388"/>
      <c r="E1" s="388"/>
      <c r="F1" s="388"/>
      <c r="G1" s="388"/>
      <c r="H1" s="388"/>
      <c r="I1" s="293"/>
      <c r="J1" s="426" t="s">
        <v>256</v>
      </c>
      <c r="K1" s="426"/>
      <c r="L1" s="426"/>
      <c r="M1" s="426"/>
      <c r="N1" s="426"/>
      <c r="O1" s="426"/>
      <c r="P1" s="426"/>
      <c r="Q1" s="426"/>
    </row>
    <row r="2" spans="1:17" s="74" customFormat="1" ht="25.5" customHeight="1" thickBot="1">
      <c r="A2" s="282" t="s">
        <v>82</v>
      </c>
      <c r="B2" s="272"/>
      <c r="C2" s="261"/>
      <c r="D2" s="261"/>
      <c r="E2" s="261"/>
      <c r="F2" s="261"/>
      <c r="G2" s="261"/>
      <c r="H2" s="261"/>
      <c r="I2" s="284"/>
      <c r="J2" s="261"/>
      <c r="K2" s="261"/>
      <c r="L2" s="261"/>
      <c r="M2" s="274"/>
      <c r="N2" s="261"/>
      <c r="O2" s="94"/>
      <c r="P2" s="275"/>
      <c r="Q2" s="94" t="s">
        <v>83</v>
      </c>
    </row>
    <row r="3" spans="1:17" s="31" customFormat="1" ht="16.5" customHeight="1" thickTop="1">
      <c r="A3" s="127" t="s">
        <v>102</v>
      </c>
      <c r="B3" s="358" t="s">
        <v>84</v>
      </c>
      <c r="C3" s="387"/>
      <c r="D3" s="359"/>
      <c r="E3" s="369" t="s">
        <v>244</v>
      </c>
      <c r="F3" s="370"/>
      <c r="G3" s="371"/>
      <c r="H3" s="243" t="s">
        <v>246</v>
      </c>
      <c r="I3" s="287"/>
      <c r="J3" s="370" t="s">
        <v>245</v>
      </c>
      <c r="K3" s="371"/>
      <c r="L3" s="370" t="s">
        <v>85</v>
      </c>
      <c r="M3" s="370"/>
      <c r="N3" s="371"/>
      <c r="O3" s="369" t="s">
        <v>86</v>
      </c>
      <c r="P3" s="370"/>
      <c r="Q3" s="370"/>
    </row>
    <row r="4" spans="1:17" s="31" customFormat="1" ht="16.5" customHeight="1">
      <c r="A4" s="25" t="s">
        <v>105</v>
      </c>
      <c r="B4" s="177" t="s">
        <v>87</v>
      </c>
      <c r="C4" s="142" t="s">
        <v>52</v>
      </c>
      <c r="D4" s="142" t="s">
        <v>25</v>
      </c>
      <c r="E4" s="142" t="s">
        <v>88</v>
      </c>
      <c r="F4" s="138" t="s">
        <v>16</v>
      </c>
      <c r="G4" s="142" t="s">
        <v>25</v>
      </c>
      <c r="H4" s="138" t="s">
        <v>88</v>
      </c>
      <c r="I4" s="37"/>
      <c r="J4" s="137" t="s">
        <v>16</v>
      </c>
      <c r="K4" s="137" t="s">
        <v>25</v>
      </c>
      <c r="L4" s="137" t="s">
        <v>89</v>
      </c>
      <c r="M4" s="137" t="s">
        <v>16</v>
      </c>
      <c r="N4" s="142" t="s">
        <v>25</v>
      </c>
      <c r="O4" s="138" t="s">
        <v>89</v>
      </c>
      <c r="P4" s="142" t="s">
        <v>16</v>
      </c>
      <c r="Q4" s="144" t="s">
        <v>25</v>
      </c>
    </row>
    <row r="5" spans="1:17" s="31" customFormat="1" ht="16.5" customHeight="1">
      <c r="A5" s="25" t="s">
        <v>106</v>
      </c>
      <c r="B5" s="177" t="s">
        <v>242</v>
      </c>
      <c r="C5" s="306"/>
      <c r="D5" s="180" t="s">
        <v>27</v>
      </c>
      <c r="E5" s="25" t="s">
        <v>26</v>
      </c>
      <c r="F5" s="25"/>
      <c r="G5" s="180" t="s">
        <v>27</v>
      </c>
      <c r="H5" s="37" t="s">
        <v>26</v>
      </c>
      <c r="I5" s="37"/>
      <c r="J5" s="25"/>
      <c r="K5" s="25" t="s">
        <v>27</v>
      </c>
      <c r="L5" s="37" t="s">
        <v>26</v>
      </c>
      <c r="M5" s="180"/>
      <c r="N5" s="25" t="s">
        <v>27</v>
      </c>
      <c r="O5" s="37" t="s">
        <v>26</v>
      </c>
      <c r="P5" s="180"/>
      <c r="Q5" s="146" t="s">
        <v>27</v>
      </c>
    </row>
    <row r="6" spans="1:17" s="31" customFormat="1" ht="16.5" customHeight="1">
      <c r="A6" s="139" t="s">
        <v>95</v>
      </c>
      <c r="B6" s="286" t="s">
        <v>243</v>
      </c>
      <c r="C6" s="182" t="s">
        <v>90</v>
      </c>
      <c r="D6" s="182" t="s">
        <v>91</v>
      </c>
      <c r="E6" s="140" t="s">
        <v>92</v>
      </c>
      <c r="F6" s="140" t="s">
        <v>10</v>
      </c>
      <c r="G6" s="182" t="s">
        <v>91</v>
      </c>
      <c r="H6" s="271" t="s">
        <v>93</v>
      </c>
      <c r="I6" s="257"/>
      <c r="J6" s="140" t="s">
        <v>10</v>
      </c>
      <c r="K6" s="140" t="s">
        <v>91</v>
      </c>
      <c r="L6" s="271" t="s">
        <v>93</v>
      </c>
      <c r="M6" s="285" t="s">
        <v>10</v>
      </c>
      <c r="N6" s="285" t="s">
        <v>91</v>
      </c>
      <c r="O6" s="271" t="s">
        <v>93</v>
      </c>
      <c r="P6" s="182" t="s">
        <v>90</v>
      </c>
      <c r="Q6" s="148" t="s">
        <v>91</v>
      </c>
    </row>
    <row r="7" spans="1:17" s="32" customFormat="1" ht="41.25" customHeight="1">
      <c r="A7" s="25">
        <v>2002</v>
      </c>
      <c r="B7" s="44">
        <f>SUM(E7,H7,L7,O7)</f>
        <v>23</v>
      </c>
      <c r="C7" s="96">
        <f aca="true" t="shared" si="0" ref="C7:D9">SUM(F7,J7,M7,P7)</f>
        <v>2263</v>
      </c>
      <c r="D7" s="96">
        <f t="shared" si="0"/>
        <v>13616</v>
      </c>
      <c r="E7" s="96" t="s">
        <v>99</v>
      </c>
      <c r="F7" s="96" t="s">
        <v>99</v>
      </c>
      <c r="G7" s="96" t="s">
        <v>99</v>
      </c>
      <c r="H7" s="96">
        <v>16</v>
      </c>
      <c r="I7" s="96"/>
      <c r="J7" s="96">
        <v>1618</v>
      </c>
      <c r="K7" s="96">
        <v>9695</v>
      </c>
      <c r="L7" s="96" t="s">
        <v>99</v>
      </c>
      <c r="M7" s="96" t="s">
        <v>99</v>
      </c>
      <c r="N7" s="96" t="s">
        <v>99</v>
      </c>
      <c r="O7" s="96">
        <v>7</v>
      </c>
      <c r="P7" s="96">
        <v>645</v>
      </c>
      <c r="Q7" s="96">
        <v>3921</v>
      </c>
    </row>
    <row r="8" spans="1:17" s="32" customFormat="1" ht="41.25" customHeight="1">
      <c r="A8" s="25">
        <v>2003</v>
      </c>
      <c r="B8" s="44">
        <f>SUM(E8,H8,L8,O8)</f>
        <v>24</v>
      </c>
      <c r="C8" s="96">
        <f t="shared" si="0"/>
        <v>2263</v>
      </c>
      <c r="D8" s="96">
        <f t="shared" si="0"/>
        <v>13616</v>
      </c>
      <c r="E8" s="96" t="s">
        <v>99</v>
      </c>
      <c r="F8" s="96" t="s">
        <v>99</v>
      </c>
      <c r="G8" s="96" t="s">
        <v>99</v>
      </c>
      <c r="H8" s="96">
        <v>17</v>
      </c>
      <c r="I8" s="96"/>
      <c r="J8" s="96">
        <v>1618</v>
      </c>
      <c r="K8" s="96">
        <v>9695</v>
      </c>
      <c r="L8" s="96" t="s">
        <v>99</v>
      </c>
      <c r="M8" s="96" t="s">
        <v>99</v>
      </c>
      <c r="N8" s="96" t="s">
        <v>99</v>
      </c>
      <c r="O8" s="96">
        <v>7</v>
      </c>
      <c r="P8" s="96">
        <v>645</v>
      </c>
      <c r="Q8" s="96">
        <v>3921</v>
      </c>
    </row>
    <row r="9" spans="1:17" s="32" customFormat="1" ht="41.25" customHeight="1">
      <c r="A9" s="25">
        <v>2004</v>
      </c>
      <c r="B9" s="44">
        <f>SUM(E9,H9,L9,O9)</f>
        <v>21</v>
      </c>
      <c r="C9" s="96">
        <f t="shared" si="0"/>
        <v>6691</v>
      </c>
      <c r="D9" s="96">
        <f t="shared" si="0"/>
        <v>12129</v>
      </c>
      <c r="E9" s="44" t="s">
        <v>99</v>
      </c>
      <c r="F9" s="44" t="s">
        <v>99</v>
      </c>
      <c r="G9" s="44" t="s">
        <v>99</v>
      </c>
      <c r="H9" s="46">
        <v>16</v>
      </c>
      <c r="I9" s="46"/>
      <c r="J9" s="46">
        <v>5038</v>
      </c>
      <c r="K9" s="46">
        <v>9031</v>
      </c>
      <c r="L9" s="44" t="s">
        <v>99</v>
      </c>
      <c r="M9" s="44" t="s">
        <v>99</v>
      </c>
      <c r="N9" s="44" t="s">
        <v>99</v>
      </c>
      <c r="O9" s="46">
        <v>5</v>
      </c>
      <c r="P9" s="46">
        <v>1653</v>
      </c>
      <c r="Q9" s="46">
        <v>3098</v>
      </c>
    </row>
    <row r="10" spans="1:17" s="32" customFormat="1" ht="41.25" customHeight="1">
      <c r="A10" s="25">
        <v>2005</v>
      </c>
      <c r="B10" s="44">
        <v>28</v>
      </c>
      <c r="C10" s="96">
        <v>9954</v>
      </c>
      <c r="D10" s="96">
        <v>17566</v>
      </c>
      <c r="E10" s="44" t="s">
        <v>99</v>
      </c>
      <c r="F10" s="44" t="s">
        <v>99</v>
      </c>
      <c r="G10" s="44" t="s">
        <v>99</v>
      </c>
      <c r="H10" s="46">
        <v>21</v>
      </c>
      <c r="I10" s="46"/>
      <c r="J10" s="46">
        <v>7971</v>
      </c>
      <c r="K10" s="46">
        <v>14068</v>
      </c>
      <c r="L10" s="44" t="s">
        <v>99</v>
      </c>
      <c r="M10" s="44" t="s">
        <v>99</v>
      </c>
      <c r="N10" s="44" t="s">
        <v>99</v>
      </c>
      <c r="O10" s="46">
        <v>7</v>
      </c>
      <c r="P10" s="46">
        <v>1983</v>
      </c>
      <c r="Q10" s="46">
        <v>3498</v>
      </c>
    </row>
    <row r="11" spans="1:17" s="32" customFormat="1" ht="41.25" customHeight="1">
      <c r="A11" s="26">
        <v>2006</v>
      </c>
      <c r="B11" s="40">
        <f>SUM(B12:B18)</f>
        <v>28</v>
      </c>
      <c r="C11" s="40">
        <f>SUM(C12:C18)</f>
        <v>9954</v>
      </c>
      <c r="D11" s="40">
        <f>SUM(D12:D18)</f>
        <v>17566</v>
      </c>
      <c r="E11" s="40" t="s">
        <v>99</v>
      </c>
      <c r="F11" s="40" t="s">
        <v>99</v>
      </c>
      <c r="G11" s="40" t="s">
        <v>99</v>
      </c>
      <c r="H11" s="115">
        <v>21</v>
      </c>
      <c r="I11" s="115"/>
      <c r="J11" s="115">
        <v>7971</v>
      </c>
      <c r="K11" s="115">
        <v>14068</v>
      </c>
      <c r="L11" s="40" t="s">
        <v>99</v>
      </c>
      <c r="M11" s="40" t="s">
        <v>99</v>
      </c>
      <c r="N11" s="40" t="s">
        <v>99</v>
      </c>
      <c r="O11" s="115">
        <v>7</v>
      </c>
      <c r="P11" s="115">
        <v>1983</v>
      </c>
      <c r="Q11" s="115">
        <v>3498</v>
      </c>
    </row>
    <row r="12" spans="1:17" s="32" customFormat="1" ht="41.25" customHeight="1">
      <c r="A12" s="27" t="s">
        <v>107</v>
      </c>
      <c r="B12" s="46">
        <f>SUM(E12,H12,L12,O12)</f>
        <v>7</v>
      </c>
      <c r="C12" s="46">
        <f>SUM(F12,J12,M12,P12)</f>
        <v>2314</v>
      </c>
      <c r="D12" s="46">
        <f>SUM(G12,K12,N12,Q12)</f>
        <v>4159</v>
      </c>
      <c r="E12" s="44" t="s">
        <v>99</v>
      </c>
      <c r="F12" s="44" t="s">
        <v>99</v>
      </c>
      <c r="G12" s="44" t="s">
        <v>99</v>
      </c>
      <c r="H12" s="46">
        <v>2</v>
      </c>
      <c r="I12" s="46"/>
      <c r="J12" s="46">
        <v>661</v>
      </c>
      <c r="K12" s="46">
        <v>1061</v>
      </c>
      <c r="L12" s="44" t="s">
        <v>99</v>
      </c>
      <c r="M12" s="44" t="s">
        <v>99</v>
      </c>
      <c r="N12" s="44" t="s">
        <v>99</v>
      </c>
      <c r="O12" s="46">
        <v>5</v>
      </c>
      <c r="P12" s="46">
        <v>1653</v>
      </c>
      <c r="Q12" s="46">
        <v>3098</v>
      </c>
    </row>
    <row r="13" spans="1:17" s="32" customFormat="1" ht="41.25" customHeight="1">
      <c r="A13" s="27" t="s">
        <v>108</v>
      </c>
      <c r="B13" s="46">
        <f aca="true" t="shared" si="1" ref="B13:B18">SUM(E13,H13,L13,O13)</f>
        <v>7</v>
      </c>
      <c r="C13" s="46">
        <f aca="true" t="shared" si="2" ref="C13:C18">SUM(F13,J13,M13,P13)</f>
        <v>1983</v>
      </c>
      <c r="D13" s="46">
        <f aca="true" t="shared" si="3" ref="D13:D18">SUM(G13,K13,N13,Q13)</f>
        <v>3330</v>
      </c>
      <c r="E13" s="44" t="s">
        <v>99</v>
      </c>
      <c r="F13" s="44" t="s">
        <v>99</v>
      </c>
      <c r="G13" s="44" t="s">
        <v>99</v>
      </c>
      <c r="H13" s="46">
        <v>5</v>
      </c>
      <c r="I13" s="46"/>
      <c r="J13" s="46">
        <v>1653</v>
      </c>
      <c r="K13" s="46">
        <v>2930</v>
      </c>
      <c r="L13" s="44" t="s">
        <v>99</v>
      </c>
      <c r="M13" s="44" t="s">
        <v>99</v>
      </c>
      <c r="N13" s="44" t="s">
        <v>99</v>
      </c>
      <c r="O13" s="46">
        <v>2</v>
      </c>
      <c r="P13" s="46">
        <v>330</v>
      </c>
      <c r="Q13" s="46">
        <v>400</v>
      </c>
    </row>
    <row r="14" spans="1:17" s="32" customFormat="1" ht="41.25" customHeight="1">
      <c r="A14" s="27" t="s">
        <v>109</v>
      </c>
      <c r="B14" s="46">
        <f t="shared" si="1"/>
        <v>2</v>
      </c>
      <c r="C14" s="46">
        <f t="shared" si="2"/>
        <v>563</v>
      </c>
      <c r="D14" s="46">
        <f t="shared" si="3"/>
        <v>848</v>
      </c>
      <c r="E14" s="44" t="s">
        <v>99</v>
      </c>
      <c r="F14" s="44" t="s">
        <v>99</v>
      </c>
      <c r="G14" s="44" t="s">
        <v>99</v>
      </c>
      <c r="H14" s="46">
        <v>2</v>
      </c>
      <c r="I14" s="46"/>
      <c r="J14" s="46">
        <v>563</v>
      </c>
      <c r="K14" s="46">
        <v>848</v>
      </c>
      <c r="L14" s="44" t="s">
        <v>99</v>
      </c>
      <c r="M14" s="44" t="s">
        <v>99</v>
      </c>
      <c r="N14" s="44" t="s">
        <v>99</v>
      </c>
      <c r="O14" s="44" t="s">
        <v>99</v>
      </c>
      <c r="P14" s="44" t="s">
        <v>99</v>
      </c>
      <c r="Q14" s="44" t="s">
        <v>99</v>
      </c>
    </row>
    <row r="15" spans="1:17" s="74" customFormat="1" ht="41.25" customHeight="1">
      <c r="A15" s="27" t="s">
        <v>110</v>
      </c>
      <c r="B15" s="46">
        <f t="shared" si="1"/>
        <v>3</v>
      </c>
      <c r="C15" s="46">
        <f t="shared" si="2"/>
        <v>2318</v>
      </c>
      <c r="D15" s="46">
        <f t="shared" si="3"/>
        <v>4361</v>
      </c>
      <c r="E15" s="44" t="s">
        <v>99</v>
      </c>
      <c r="F15" s="44" t="s">
        <v>99</v>
      </c>
      <c r="G15" s="44" t="s">
        <v>99</v>
      </c>
      <c r="H15" s="46">
        <v>3</v>
      </c>
      <c r="I15" s="46"/>
      <c r="J15" s="46">
        <v>2318</v>
      </c>
      <c r="K15" s="46">
        <v>4361</v>
      </c>
      <c r="L15" s="44" t="s">
        <v>99</v>
      </c>
      <c r="M15" s="44" t="s">
        <v>99</v>
      </c>
      <c r="N15" s="44" t="s">
        <v>99</v>
      </c>
      <c r="O15" s="44" t="s">
        <v>99</v>
      </c>
      <c r="P15" s="44" t="s">
        <v>99</v>
      </c>
      <c r="Q15" s="44" t="s">
        <v>99</v>
      </c>
    </row>
    <row r="16" spans="1:17" ht="41.25" customHeight="1">
      <c r="A16" s="27" t="s">
        <v>111</v>
      </c>
      <c r="B16" s="46">
        <f t="shared" si="1"/>
        <v>4</v>
      </c>
      <c r="C16" s="46">
        <f t="shared" si="2"/>
        <v>1114</v>
      </c>
      <c r="D16" s="46">
        <f t="shared" si="3"/>
        <v>2001</v>
      </c>
      <c r="E16" s="44" t="s">
        <v>99</v>
      </c>
      <c r="F16" s="44" t="s">
        <v>99</v>
      </c>
      <c r="G16" s="44" t="s">
        <v>99</v>
      </c>
      <c r="H16" s="265">
        <v>4</v>
      </c>
      <c r="I16" s="265"/>
      <c r="J16" s="265">
        <v>1114</v>
      </c>
      <c r="K16" s="265">
        <v>2001</v>
      </c>
      <c r="L16" s="44" t="s">
        <v>99</v>
      </c>
      <c r="M16" s="44" t="s">
        <v>99</v>
      </c>
      <c r="N16" s="44" t="s">
        <v>99</v>
      </c>
      <c r="O16" s="265" t="s">
        <v>99</v>
      </c>
      <c r="P16" s="265" t="s">
        <v>99</v>
      </c>
      <c r="Q16" s="265" t="s">
        <v>99</v>
      </c>
    </row>
    <row r="17" spans="1:17" ht="41.25" customHeight="1">
      <c r="A17" s="27" t="s">
        <v>112</v>
      </c>
      <c r="B17" s="46">
        <f t="shared" si="1"/>
        <v>3</v>
      </c>
      <c r="C17" s="46">
        <f t="shared" si="2"/>
        <v>998</v>
      </c>
      <c r="D17" s="46">
        <f t="shared" si="3"/>
        <v>1690</v>
      </c>
      <c r="E17" s="44" t="s">
        <v>99</v>
      </c>
      <c r="F17" s="44" t="s">
        <v>99</v>
      </c>
      <c r="G17" s="44" t="s">
        <v>99</v>
      </c>
      <c r="H17" s="265">
        <v>3</v>
      </c>
      <c r="I17" s="265"/>
      <c r="J17" s="265">
        <v>998</v>
      </c>
      <c r="K17" s="265">
        <v>1690</v>
      </c>
      <c r="L17" s="44" t="s">
        <v>99</v>
      </c>
      <c r="M17" s="44" t="s">
        <v>99</v>
      </c>
      <c r="N17" s="44" t="s">
        <v>99</v>
      </c>
      <c r="O17" s="265" t="s">
        <v>99</v>
      </c>
      <c r="P17" s="265" t="s">
        <v>99</v>
      </c>
      <c r="Q17" s="265" t="s">
        <v>99</v>
      </c>
    </row>
    <row r="18" spans="1:17" ht="41.25" customHeight="1" thickBot="1">
      <c r="A18" s="28" t="s">
        <v>113</v>
      </c>
      <c r="B18" s="124">
        <f t="shared" si="1"/>
        <v>2</v>
      </c>
      <c r="C18" s="52">
        <f t="shared" si="2"/>
        <v>664</v>
      </c>
      <c r="D18" s="52">
        <f t="shared" si="3"/>
        <v>1177</v>
      </c>
      <c r="E18" s="117" t="s">
        <v>99</v>
      </c>
      <c r="F18" s="117" t="s">
        <v>99</v>
      </c>
      <c r="G18" s="117" t="s">
        <v>99</v>
      </c>
      <c r="H18" s="266">
        <v>2</v>
      </c>
      <c r="I18" s="265"/>
      <c r="J18" s="266">
        <v>664</v>
      </c>
      <c r="K18" s="266">
        <v>1177</v>
      </c>
      <c r="L18" s="117" t="s">
        <v>99</v>
      </c>
      <c r="M18" s="117" t="s">
        <v>99</v>
      </c>
      <c r="N18" s="117" t="s">
        <v>99</v>
      </c>
      <c r="O18" s="266" t="s">
        <v>99</v>
      </c>
      <c r="P18" s="266" t="s">
        <v>99</v>
      </c>
      <c r="Q18" s="266" t="s">
        <v>99</v>
      </c>
    </row>
    <row r="19" spans="1:17" ht="19.5" customHeight="1" thickTop="1">
      <c r="A19" s="106" t="s">
        <v>94</v>
      </c>
      <c r="B19" s="283"/>
      <c r="C19" s="210"/>
      <c r="D19" s="210"/>
      <c r="E19" s="76"/>
      <c r="F19" s="76"/>
      <c r="G19" s="76"/>
      <c r="H19" s="210"/>
      <c r="I19" s="210"/>
      <c r="J19" s="210"/>
      <c r="K19" s="210"/>
      <c r="O19" s="267"/>
      <c r="P19" s="267"/>
      <c r="Q19" s="267"/>
    </row>
    <row r="20" spans="2:17" ht="15.75" customHeight="1">
      <c r="B20" s="283"/>
      <c r="C20" s="210"/>
      <c r="D20" s="210"/>
      <c r="E20" s="76"/>
      <c r="F20" s="76"/>
      <c r="G20" s="76"/>
      <c r="H20" s="210"/>
      <c r="I20" s="210"/>
      <c r="J20" s="210"/>
      <c r="K20" s="210"/>
      <c r="O20" s="267"/>
      <c r="P20" s="267"/>
      <c r="Q20" s="267"/>
    </row>
    <row r="21" spans="2:17" ht="14.25">
      <c r="B21" s="283"/>
      <c r="C21" s="210"/>
      <c r="D21" s="76"/>
      <c r="E21" s="76"/>
      <c r="F21" s="76"/>
      <c r="G21" s="76"/>
      <c r="H21" s="210"/>
      <c r="I21" s="210"/>
      <c r="J21" s="210"/>
      <c r="K21" s="210"/>
      <c r="P21" s="267"/>
      <c r="Q21" s="267"/>
    </row>
    <row r="22" spans="2:17" ht="14.25">
      <c r="B22" s="283"/>
      <c r="C22" s="210"/>
      <c r="D22" s="76"/>
      <c r="E22" s="76"/>
      <c r="F22" s="76"/>
      <c r="G22" s="76"/>
      <c r="H22" s="210"/>
      <c r="I22" s="210"/>
      <c r="J22" s="210"/>
      <c r="K22" s="210"/>
      <c r="P22" s="267"/>
      <c r="Q22" s="267"/>
    </row>
    <row r="23" spans="2:17" ht="13.5">
      <c r="B23" s="283"/>
      <c r="C23" s="210"/>
      <c r="D23" s="76"/>
      <c r="E23" s="76"/>
      <c r="F23" s="76"/>
      <c r="G23" s="76"/>
      <c r="H23" s="210"/>
      <c r="I23" s="210"/>
      <c r="J23" s="210"/>
      <c r="K23" s="210"/>
      <c r="P23" s="267"/>
      <c r="Q23" s="267"/>
    </row>
    <row r="24" spans="2:17" ht="13.5">
      <c r="B24" s="283"/>
      <c r="C24" s="210"/>
      <c r="D24" s="76"/>
      <c r="E24" s="76"/>
      <c r="F24" s="76"/>
      <c r="G24" s="76"/>
      <c r="H24" s="210"/>
      <c r="I24" s="210"/>
      <c r="J24" s="210"/>
      <c r="K24" s="210"/>
      <c r="P24" s="267"/>
      <c r="Q24" s="267"/>
    </row>
    <row r="25" spans="2:17" ht="13.5">
      <c r="B25" s="283"/>
      <c r="C25" s="210"/>
      <c r="D25" s="76"/>
      <c r="E25" s="76"/>
      <c r="F25" s="76"/>
      <c r="G25" s="76"/>
      <c r="H25" s="210"/>
      <c r="I25" s="210"/>
      <c r="J25" s="210"/>
      <c r="K25" s="210"/>
      <c r="P25" s="267"/>
      <c r="Q25" s="267"/>
    </row>
    <row r="26" spans="2:17" ht="13.5">
      <c r="B26" s="283"/>
      <c r="C26" s="210"/>
      <c r="D26" s="76"/>
      <c r="E26" s="76"/>
      <c r="F26" s="76"/>
      <c r="G26" s="76"/>
      <c r="H26" s="210"/>
      <c r="I26" s="210"/>
      <c r="J26" s="210"/>
      <c r="K26" s="210"/>
      <c r="P26" s="267"/>
      <c r="Q26" s="267"/>
    </row>
    <row r="27" spans="2:17" ht="13.5">
      <c r="B27" s="283"/>
      <c r="C27" s="269"/>
      <c r="H27" s="269"/>
      <c r="I27" s="269"/>
      <c r="J27" s="269"/>
      <c r="K27" s="269"/>
      <c r="P27" s="267"/>
      <c r="Q27" s="267"/>
    </row>
    <row r="28" spans="2:17" ht="13.5">
      <c r="B28" s="283"/>
      <c r="C28" s="269"/>
      <c r="H28" s="269"/>
      <c r="I28" s="269"/>
      <c r="J28" s="269"/>
      <c r="K28" s="269"/>
      <c r="P28" s="267"/>
      <c r="Q28" s="267"/>
    </row>
    <row r="29" spans="2:17" ht="13.5">
      <c r="B29" s="283"/>
      <c r="C29" s="269"/>
      <c r="H29" s="269"/>
      <c r="I29" s="269"/>
      <c r="J29" s="269"/>
      <c r="K29" s="269"/>
      <c r="P29" s="267"/>
      <c r="Q29" s="267"/>
    </row>
    <row r="30" spans="2:17" ht="13.5">
      <c r="B30" s="283"/>
      <c r="C30" s="269"/>
      <c r="H30" s="269"/>
      <c r="I30" s="269"/>
      <c r="J30" s="269"/>
      <c r="K30" s="269"/>
      <c r="P30" s="267"/>
      <c r="Q30" s="267"/>
    </row>
    <row r="31" spans="2:17" ht="13.5">
      <c r="B31" s="283"/>
      <c r="C31" s="269"/>
      <c r="H31" s="269"/>
      <c r="I31" s="269"/>
      <c r="J31" s="269"/>
      <c r="K31" s="269"/>
      <c r="P31" s="267"/>
      <c r="Q31" s="267"/>
    </row>
    <row r="32" spans="2:17" ht="13.5">
      <c r="B32" s="283"/>
      <c r="C32" s="269"/>
      <c r="H32" s="269"/>
      <c r="I32" s="269"/>
      <c r="J32" s="269"/>
      <c r="K32" s="269"/>
      <c r="P32" s="267"/>
      <c r="Q32" s="267"/>
    </row>
    <row r="33" spans="2:17" ht="13.5">
      <c r="B33" s="283"/>
      <c r="C33" s="269"/>
      <c r="H33" s="269"/>
      <c r="I33" s="269"/>
      <c r="J33" s="269"/>
      <c r="K33" s="269"/>
      <c r="P33" s="267"/>
      <c r="Q33" s="267"/>
    </row>
    <row r="34" spans="2:17" ht="13.5">
      <c r="B34" s="283"/>
      <c r="C34" s="269"/>
      <c r="H34" s="269"/>
      <c r="I34" s="269"/>
      <c r="J34" s="269"/>
      <c r="K34" s="269"/>
      <c r="P34" s="267"/>
      <c r="Q34" s="267"/>
    </row>
    <row r="35" spans="2:17" ht="13.5">
      <c r="B35" s="283"/>
      <c r="C35" s="269"/>
      <c r="H35" s="269"/>
      <c r="I35" s="269"/>
      <c r="J35" s="269"/>
      <c r="K35" s="269"/>
      <c r="P35" s="267"/>
      <c r="Q35" s="267"/>
    </row>
    <row r="36" spans="2:17" ht="13.5">
      <c r="B36" s="283"/>
      <c r="C36" s="269"/>
      <c r="H36" s="269"/>
      <c r="I36" s="269"/>
      <c r="J36" s="269"/>
      <c r="K36" s="269"/>
      <c r="P36" s="267"/>
      <c r="Q36" s="267"/>
    </row>
    <row r="37" spans="2:17" ht="13.5">
      <c r="B37" s="283"/>
      <c r="C37" s="269"/>
      <c r="H37" s="269"/>
      <c r="I37" s="269"/>
      <c r="J37" s="269"/>
      <c r="K37" s="269"/>
      <c r="P37" s="267"/>
      <c r="Q37" s="267"/>
    </row>
    <row r="38" spans="2:17" ht="13.5">
      <c r="B38" s="283"/>
      <c r="C38" s="269"/>
      <c r="H38" s="269"/>
      <c r="I38" s="269"/>
      <c r="J38" s="269"/>
      <c r="K38" s="269"/>
      <c r="P38" s="267"/>
      <c r="Q38" s="267"/>
    </row>
    <row r="39" spans="2:17" ht="13.5">
      <c r="B39" s="283"/>
      <c r="C39" s="269"/>
      <c r="H39" s="269"/>
      <c r="I39" s="269"/>
      <c r="J39" s="269"/>
      <c r="K39" s="269"/>
      <c r="P39" s="267"/>
      <c r="Q39" s="267"/>
    </row>
    <row r="40" spans="2:17" ht="13.5">
      <c r="B40" s="283"/>
      <c r="C40" s="269"/>
      <c r="H40" s="269"/>
      <c r="I40" s="269"/>
      <c r="J40" s="269"/>
      <c r="K40" s="269"/>
      <c r="P40" s="267"/>
      <c r="Q40" s="267"/>
    </row>
    <row r="41" spans="2:17" ht="13.5">
      <c r="B41" s="283"/>
      <c r="C41" s="269"/>
      <c r="H41" s="269"/>
      <c r="I41" s="269"/>
      <c r="J41" s="269"/>
      <c r="K41" s="269"/>
      <c r="P41" s="267"/>
      <c r="Q41" s="267"/>
    </row>
    <row r="42" spans="2:17" ht="13.5">
      <c r="B42" s="283"/>
      <c r="C42" s="269"/>
      <c r="H42" s="269"/>
      <c r="I42" s="269"/>
      <c r="J42" s="269"/>
      <c r="K42" s="269"/>
      <c r="P42" s="267"/>
      <c r="Q42" s="267"/>
    </row>
    <row r="43" spans="2:17" ht="13.5">
      <c r="B43" s="283"/>
      <c r="C43" s="269"/>
      <c r="H43" s="269"/>
      <c r="I43" s="269"/>
      <c r="J43" s="269"/>
      <c r="K43" s="269"/>
      <c r="P43" s="267"/>
      <c r="Q43" s="267"/>
    </row>
    <row r="44" spans="2:17" ht="13.5">
      <c r="B44" s="283"/>
      <c r="C44" s="269"/>
      <c r="H44" s="269"/>
      <c r="I44" s="269"/>
      <c r="J44" s="269"/>
      <c r="K44" s="269"/>
      <c r="P44" s="267"/>
      <c r="Q44" s="267"/>
    </row>
    <row r="45" spans="2:17" ht="13.5">
      <c r="B45" s="283"/>
      <c r="C45" s="269"/>
      <c r="H45" s="269"/>
      <c r="I45" s="269"/>
      <c r="J45" s="269"/>
      <c r="K45" s="269"/>
      <c r="P45" s="267"/>
      <c r="Q45" s="267"/>
    </row>
    <row r="46" spans="2:17" ht="13.5">
      <c r="B46" s="283"/>
      <c r="C46" s="269"/>
      <c r="H46" s="269"/>
      <c r="I46" s="269"/>
      <c r="J46" s="269"/>
      <c r="K46" s="269"/>
      <c r="P46" s="267"/>
      <c r="Q46" s="267"/>
    </row>
    <row r="47" spans="2:17" ht="13.5">
      <c r="B47" s="283"/>
      <c r="C47" s="269"/>
      <c r="H47" s="269"/>
      <c r="I47" s="269"/>
      <c r="J47" s="269"/>
      <c r="K47" s="269"/>
      <c r="P47" s="267"/>
      <c r="Q47" s="267"/>
    </row>
    <row r="48" spans="2:17" ht="13.5">
      <c r="B48" s="283"/>
      <c r="C48" s="269"/>
      <c r="H48" s="269"/>
      <c r="I48" s="269"/>
      <c r="J48" s="269"/>
      <c r="K48" s="269"/>
      <c r="P48" s="267"/>
      <c r="Q48" s="267"/>
    </row>
    <row r="49" spans="2:17" ht="13.5">
      <c r="B49" s="283"/>
      <c r="C49" s="269"/>
      <c r="H49" s="269"/>
      <c r="I49" s="269"/>
      <c r="J49" s="269"/>
      <c r="K49" s="269"/>
      <c r="P49" s="267"/>
      <c r="Q49" s="267"/>
    </row>
    <row r="50" spans="2:17" ht="13.5">
      <c r="B50" s="283"/>
      <c r="C50" s="269"/>
      <c r="H50" s="269"/>
      <c r="I50" s="269"/>
      <c r="J50" s="269"/>
      <c r="K50" s="269"/>
      <c r="P50" s="267"/>
      <c r="Q50" s="267"/>
    </row>
    <row r="51" spans="2:17" ht="13.5">
      <c r="B51" s="283"/>
      <c r="C51" s="269"/>
      <c r="H51" s="269"/>
      <c r="I51" s="269"/>
      <c r="J51" s="269"/>
      <c r="K51" s="269"/>
      <c r="P51" s="267"/>
      <c r="Q51" s="267"/>
    </row>
    <row r="52" spans="2:17" ht="13.5">
      <c r="B52" s="283"/>
      <c r="C52" s="269"/>
      <c r="H52" s="269"/>
      <c r="I52" s="269"/>
      <c r="J52" s="269"/>
      <c r="K52" s="269"/>
      <c r="P52" s="267"/>
      <c r="Q52" s="267"/>
    </row>
    <row r="53" spans="2:17" ht="13.5">
      <c r="B53" s="283"/>
      <c r="C53" s="269"/>
      <c r="H53" s="269"/>
      <c r="I53" s="269"/>
      <c r="J53" s="269"/>
      <c r="K53" s="269"/>
      <c r="P53" s="267"/>
      <c r="Q53" s="267"/>
    </row>
    <row r="54" spans="2:17" ht="13.5">
      <c r="B54" s="283"/>
      <c r="C54" s="269"/>
      <c r="H54" s="269"/>
      <c r="I54" s="269"/>
      <c r="J54" s="269"/>
      <c r="K54" s="269"/>
      <c r="P54" s="267"/>
      <c r="Q54" s="267"/>
    </row>
    <row r="55" spans="2:17" ht="13.5">
      <c r="B55" s="283"/>
      <c r="C55" s="269"/>
      <c r="H55" s="269"/>
      <c r="I55" s="269"/>
      <c r="J55" s="269"/>
      <c r="K55" s="269"/>
      <c r="P55" s="267"/>
      <c r="Q55" s="267"/>
    </row>
    <row r="56" spans="2:17" ht="13.5">
      <c r="B56" s="283"/>
      <c r="C56" s="269"/>
      <c r="H56" s="269"/>
      <c r="I56" s="269"/>
      <c r="J56" s="269"/>
      <c r="K56" s="269"/>
      <c r="P56" s="267"/>
      <c r="Q56" s="267"/>
    </row>
    <row r="57" spans="2:17" ht="13.5">
      <c r="B57" s="283"/>
      <c r="C57" s="269"/>
      <c r="H57" s="269"/>
      <c r="I57" s="269"/>
      <c r="J57" s="269"/>
      <c r="K57" s="269"/>
      <c r="P57" s="267"/>
      <c r="Q57" s="267"/>
    </row>
    <row r="58" spans="2:17" ht="13.5">
      <c r="B58" s="283"/>
      <c r="C58" s="269"/>
      <c r="H58" s="269"/>
      <c r="I58" s="269"/>
      <c r="J58" s="269"/>
      <c r="K58" s="269"/>
      <c r="P58" s="267"/>
      <c r="Q58" s="267"/>
    </row>
    <row r="59" spans="2:17" ht="13.5">
      <c r="B59" s="283"/>
      <c r="C59" s="269"/>
      <c r="H59" s="269"/>
      <c r="I59" s="269"/>
      <c r="J59" s="269"/>
      <c r="K59" s="269"/>
      <c r="P59" s="267"/>
      <c r="Q59" s="267"/>
    </row>
    <row r="60" spans="2:17" ht="13.5">
      <c r="B60" s="283"/>
      <c r="C60" s="269"/>
      <c r="H60" s="269"/>
      <c r="I60" s="269"/>
      <c r="J60" s="269"/>
      <c r="K60" s="269"/>
      <c r="P60" s="267"/>
      <c r="Q60" s="267"/>
    </row>
    <row r="61" spans="2:17" ht="13.5">
      <c r="B61" s="283"/>
      <c r="C61" s="269"/>
      <c r="H61" s="269"/>
      <c r="I61" s="269"/>
      <c r="J61" s="269"/>
      <c r="K61" s="269"/>
      <c r="P61" s="267"/>
      <c r="Q61" s="267"/>
    </row>
    <row r="62" spans="2:17" ht="13.5">
      <c r="B62" s="283"/>
      <c r="C62" s="269"/>
      <c r="H62" s="269"/>
      <c r="I62" s="269"/>
      <c r="J62" s="269"/>
      <c r="K62" s="269"/>
      <c r="P62" s="267"/>
      <c r="Q62" s="267"/>
    </row>
    <row r="63" spans="2:17" ht="13.5">
      <c r="B63" s="283"/>
      <c r="C63" s="269"/>
      <c r="H63" s="269"/>
      <c r="I63" s="269"/>
      <c r="J63" s="269"/>
      <c r="K63" s="269"/>
      <c r="P63" s="267"/>
      <c r="Q63" s="267"/>
    </row>
    <row r="64" spans="2:17" ht="13.5">
      <c r="B64" s="283"/>
      <c r="C64" s="269"/>
      <c r="H64" s="269"/>
      <c r="I64" s="269"/>
      <c r="J64" s="269"/>
      <c r="K64" s="269"/>
      <c r="P64" s="267"/>
      <c r="Q64" s="267"/>
    </row>
    <row r="65" spans="2:17" ht="13.5">
      <c r="B65" s="283"/>
      <c r="C65" s="269"/>
      <c r="H65" s="269"/>
      <c r="I65" s="269"/>
      <c r="J65" s="269"/>
      <c r="K65" s="269"/>
      <c r="P65" s="267"/>
      <c r="Q65" s="267"/>
    </row>
    <row r="66" spans="2:17" ht="13.5">
      <c r="B66" s="283"/>
      <c r="C66" s="269"/>
      <c r="H66" s="269"/>
      <c r="I66" s="269"/>
      <c r="J66" s="269"/>
      <c r="K66" s="269"/>
      <c r="P66" s="267"/>
      <c r="Q66" s="267"/>
    </row>
    <row r="67" spans="2:17" ht="13.5">
      <c r="B67" s="283"/>
      <c r="C67" s="269"/>
      <c r="H67" s="269"/>
      <c r="I67" s="269"/>
      <c r="J67" s="269"/>
      <c r="K67" s="269"/>
      <c r="P67" s="267"/>
      <c r="Q67" s="267"/>
    </row>
    <row r="68" spans="2:17" ht="13.5">
      <c r="B68" s="283"/>
      <c r="C68" s="269"/>
      <c r="H68" s="269"/>
      <c r="I68" s="269"/>
      <c r="J68" s="269"/>
      <c r="K68" s="269"/>
      <c r="P68" s="267"/>
      <c r="Q68" s="267"/>
    </row>
    <row r="69" spans="2:17" ht="13.5">
      <c r="B69" s="283"/>
      <c r="C69" s="269"/>
      <c r="H69" s="269"/>
      <c r="I69" s="269"/>
      <c r="J69" s="269"/>
      <c r="K69" s="269"/>
      <c r="P69" s="267"/>
      <c r="Q69" s="267"/>
    </row>
    <row r="70" spans="2:17" ht="13.5">
      <c r="B70" s="283"/>
      <c r="C70" s="269"/>
      <c r="H70" s="269"/>
      <c r="I70" s="269"/>
      <c r="J70" s="269"/>
      <c r="K70" s="269"/>
      <c r="P70" s="267"/>
      <c r="Q70" s="267"/>
    </row>
    <row r="71" spans="2:17" ht="13.5">
      <c r="B71" s="283"/>
      <c r="C71" s="269"/>
      <c r="H71" s="269"/>
      <c r="I71" s="269"/>
      <c r="J71" s="269"/>
      <c r="K71" s="269"/>
      <c r="P71" s="267"/>
      <c r="Q71" s="267"/>
    </row>
    <row r="72" spans="2:17" ht="13.5">
      <c r="B72" s="283"/>
      <c r="C72" s="269"/>
      <c r="H72" s="269"/>
      <c r="I72" s="269"/>
      <c r="J72" s="269"/>
      <c r="K72" s="269"/>
      <c r="P72" s="267"/>
      <c r="Q72" s="267"/>
    </row>
    <row r="73" spans="2:17" ht="13.5">
      <c r="B73" s="283"/>
      <c r="C73" s="269"/>
      <c r="H73" s="269"/>
      <c r="I73" s="269"/>
      <c r="J73" s="269"/>
      <c r="K73" s="269"/>
      <c r="P73" s="267"/>
      <c r="Q73" s="267"/>
    </row>
    <row r="74" spans="2:17" ht="13.5">
      <c r="B74" s="283"/>
      <c r="C74" s="269"/>
      <c r="H74" s="269"/>
      <c r="I74" s="269"/>
      <c r="J74" s="269"/>
      <c r="K74" s="269"/>
      <c r="P74" s="267"/>
      <c r="Q74" s="267"/>
    </row>
    <row r="75" spans="2:17" ht="13.5">
      <c r="B75" s="283"/>
      <c r="C75" s="269"/>
      <c r="H75" s="269"/>
      <c r="I75" s="269"/>
      <c r="J75" s="269"/>
      <c r="K75" s="269"/>
      <c r="P75" s="267"/>
      <c r="Q75" s="267"/>
    </row>
    <row r="76" spans="2:17" ht="13.5">
      <c r="B76" s="283"/>
      <c r="C76" s="269"/>
      <c r="H76" s="269"/>
      <c r="I76" s="269"/>
      <c r="J76" s="269"/>
      <c r="K76" s="269"/>
      <c r="P76" s="267"/>
      <c r="Q76" s="267"/>
    </row>
    <row r="77" spans="2:17" ht="13.5">
      <c r="B77" s="283"/>
      <c r="C77" s="269"/>
      <c r="H77" s="269"/>
      <c r="I77" s="269"/>
      <c r="J77" s="269"/>
      <c r="K77" s="269"/>
      <c r="P77" s="267"/>
      <c r="Q77" s="267"/>
    </row>
    <row r="78" spans="2:17" ht="13.5">
      <c r="B78" s="283"/>
      <c r="C78" s="269"/>
      <c r="H78" s="269"/>
      <c r="I78" s="269"/>
      <c r="J78" s="269"/>
      <c r="K78" s="269"/>
      <c r="P78" s="267"/>
      <c r="Q78" s="267"/>
    </row>
    <row r="79" spans="2:17" ht="13.5">
      <c r="B79" s="283"/>
      <c r="C79" s="269"/>
      <c r="H79" s="269"/>
      <c r="I79" s="269"/>
      <c r="J79" s="269"/>
      <c r="K79" s="269"/>
      <c r="P79" s="267"/>
      <c r="Q79" s="267"/>
    </row>
    <row r="80" spans="2:17" ht="13.5">
      <c r="B80" s="283"/>
      <c r="C80" s="269"/>
      <c r="H80" s="269"/>
      <c r="I80" s="269"/>
      <c r="J80" s="269"/>
      <c r="K80" s="269"/>
      <c r="P80" s="267"/>
      <c r="Q80" s="267"/>
    </row>
    <row r="81" spans="2:17" ht="13.5">
      <c r="B81" s="283"/>
      <c r="C81" s="269"/>
      <c r="H81" s="269"/>
      <c r="I81" s="269"/>
      <c r="J81" s="269"/>
      <c r="K81" s="269"/>
      <c r="P81" s="267"/>
      <c r="Q81" s="267"/>
    </row>
    <row r="82" spans="2:17" ht="13.5">
      <c r="B82" s="283"/>
      <c r="C82" s="269"/>
      <c r="H82" s="269"/>
      <c r="I82" s="269"/>
      <c r="J82" s="269"/>
      <c r="K82" s="269"/>
      <c r="P82" s="267"/>
      <c r="Q82" s="267"/>
    </row>
    <row r="83" spans="2:17" ht="13.5">
      <c r="B83" s="283"/>
      <c r="C83" s="269"/>
      <c r="H83" s="269"/>
      <c r="I83" s="269"/>
      <c r="J83" s="269"/>
      <c r="K83" s="269"/>
      <c r="P83" s="267"/>
      <c r="Q83" s="267"/>
    </row>
    <row r="84" spans="2:17" ht="13.5">
      <c r="B84" s="283"/>
      <c r="C84" s="269"/>
      <c r="H84" s="269"/>
      <c r="I84" s="269"/>
      <c r="J84" s="269"/>
      <c r="K84" s="269"/>
      <c r="P84" s="267"/>
      <c r="Q84" s="267"/>
    </row>
    <row r="85" spans="2:17" ht="13.5">
      <c r="B85" s="283"/>
      <c r="C85" s="269"/>
      <c r="H85" s="269"/>
      <c r="I85" s="269"/>
      <c r="J85" s="269"/>
      <c r="K85" s="269"/>
      <c r="P85" s="267"/>
      <c r="Q85" s="267"/>
    </row>
    <row r="86" spans="2:17" ht="13.5">
      <c r="B86" s="283"/>
      <c r="C86" s="269"/>
      <c r="H86" s="269"/>
      <c r="I86" s="269"/>
      <c r="J86" s="269"/>
      <c r="K86" s="269"/>
      <c r="P86" s="267"/>
      <c r="Q86" s="267"/>
    </row>
    <row r="87" spans="2:17" ht="13.5">
      <c r="B87" s="283"/>
      <c r="C87" s="269"/>
      <c r="H87" s="269"/>
      <c r="I87" s="269"/>
      <c r="J87" s="269"/>
      <c r="K87" s="269"/>
      <c r="P87" s="267"/>
      <c r="Q87" s="267"/>
    </row>
    <row r="88" spans="2:17" ht="13.5">
      <c r="B88" s="283"/>
      <c r="C88" s="269"/>
      <c r="H88" s="269"/>
      <c r="I88" s="269"/>
      <c r="J88" s="269"/>
      <c r="K88" s="269"/>
      <c r="P88" s="267"/>
      <c r="Q88" s="267"/>
    </row>
    <row r="89" spans="2:17" ht="13.5">
      <c r="B89" s="283"/>
      <c r="C89" s="269"/>
      <c r="H89" s="269"/>
      <c r="I89" s="269"/>
      <c r="J89" s="269"/>
      <c r="K89" s="269"/>
      <c r="P89" s="267"/>
      <c r="Q89" s="267"/>
    </row>
    <row r="90" spans="2:17" ht="13.5">
      <c r="B90" s="283"/>
      <c r="C90" s="269"/>
      <c r="H90" s="269"/>
      <c r="I90" s="269"/>
      <c r="J90" s="269"/>
      <c r="K90" s="269"/>
      <c r="P90" s="267"/>
      <c r="Q90" s="267"/>
    </row>
    <row r="91" spans="2:17" ht="13.5">
      <c r="B91" s="283"/>
      <c r="C91" s="269"/>
      <c r="H91" s="269"/>
      <c r="I91" s="269"/>
      <c r="J91" s="269"/>
      <c r="K91" s="269"/>
      <c r="P91" s="267"/>
      <c r="Q91" s="267"/>
    </row>
    <row r="92" spans="2:17" ht="13.5">
      <c r="B92" s="283"/>
      <c r="C92" s="269"/>
      <c r="H92" s="269"/>
      <c r="I92" s="269"/>
      <c r="J92" s="269"/>
      <c r="K92" s="269"/>
      <c r="P92" s="267"/>
      <c r="Q92" s="267"/>
    </row>
    <row r="93" spans="2:17" ht="13.5">
      <c r="B93" s="283"/>
      <c r="C93" s="269"/>
      <c r="H93" s="269"/>
      <c r="I93" s="269"/>
      <c r="J93" s="269"/>
      <c r="K93" s="269"/>
      <c r="P93" s="267"/>
      <c r="Q93" s="267"/>
    </row>
    <row r="94" spans="2:17" ht="13.5">
      <c r="B94" s="283"/>
      <c r="C94" s="269"/>
      <c r="H94" s="269"/>
      <c r="I94" s="269"/>
      <c r="J94" s="269"/>
      <c r="K94" s="269"/>
      <c r="P94" s="267"/>
      <c r="Q94" s="267"/>
    </row>
    <row r="95" spans="2:17" ht="13.5">
      <c r="B95" s="283"/>
      <c r="C95" s="269"/>
      <c r="H95" s="269"/>
      <c r="I95" s="269"/>
      <c r="J95" s="269"/>
      <c r="K95" s="269"/>
      <c r="P95" s="267"/>
      <c r="Q95" s="267"/>
    </row>
    <row r="96" spans="2:17" ht="13.5">
      <c r="B96" s="283"/>
      <c r="C96" s="269"/>
      <c r="H96" s="269"/>
      <c r="I96" s="269"/>
      <c r="J96" s="269"/>
      <c r="K96" s="269"/>
      <c r="P96" s="267"/>
      <c r="Q96" s="267"/>
    </row>
    <row r="97" spans="2:17" ht="13.5">
      <c r="B97" s="283"/>
      <c r="C97" s="269"/>
      <c r="H97" s="269"/>
      <c r="I97" s="269"/>
      <c r="J97" s="269"/>
      <c r="K97" s="269"/>
      <c r="P97" s="267"/>
      <c r="Q97" s="267"/>
    </row>
    <row r="98" spans="2:17" ht="13.5">
      <c r="B98" s="283"/>
      <c r="C98" s="269"/>
      <c r="H98" s="269"/>
      <c r="I98" s="269"/>
      <c r="J98" s="269"/>
      <c r="K98" s="269"/>
      <c r="P98" s="267"/>
      <c r="Q98" s="267"/>
    </row>
    <row r="99" spans="2:17" ht="13.5">
      <c r="B99" s="283"/>
      <c r="C99" s="269"/>
      <c r="H99" s="269"/>
      <c r="I99" s="269"/>
      <c r="J99" s="269"/>
      <c r="K99" s="269"/>
      <c r="P99" s="267"/>
      <c r="Q99" s="267"/>
    </row>
    <row r="100" spans="2:17" ht="13.5">
      <c r="B100" s="283"/>
      <c r="C100" s="269"/>
      <c r="H100" s="269"/>
      <c r="I100" s="269"/>
      <c r="J100" s="269"/>
      <c r="K100" s="269"/>
      <c r="P100" s="267"/>
      <c r="Q100" s="267"/>
    </row>
    <row r="101" spans="2:17" ht="13.5">
      <c r="B101" s="283"/>
      <c r="C101" s="269"/>
      <c r="H101" s="269"/>
      <c r="I101" s="269"/>
      <c r="J101" s="269"/>
      <c r="K101" s="269"/>
      <c r="P101" s="267"/>
      <c r="Q101" s="267"/>
    </row>
    <row r="102" spans="2:17" ht="13.5">
      <c r="B102" s="283"/>
      <c r="C102" s="269"/>
      <c r="H102" s="269"/>
      <c r="I102" s="269"/>
      <c r="J102" s="269"/>
      <c r="K102" s="269"/>
      <c r="P102" s="267"/>
      <c r="Q102" s="267"/>
    </row>
    <row r="103" spans="2:17" ht="13.5">
      <c r="B103" s="283"/>
      <c r="C103" s="269"/>
      <c r="H103" s="269"/>
      <c r="I103" s="269"/>
      <c r="J103" s="269"/>
      <c r="K103" s="269"/>
      <c r="P103" s="267"/>
      <c r="Q103" s="267"/>
    </row>
    <row r="104" spans="2:17" ht="13.5">
      <c r="B104" s="283"/>
      <c r="C104" s="269"/>
      <c r="H104" s="269"/>
      <c r="I104" s="269"/>
      <c r="J104" s="269"/>
      <c r="K104" s="269"/>
      <c r="P104" s="267"/>
      <c r="Q104" s="267"/>
    </row>
    <row r="105" spans="2:17" ht="13.5">
      <c r="B105" s="283"/>
      <c r="C105" s="269"/>
      <c r="H105" s="269"/>
      <c r="I105" s="269"/>
      <c r="J105" s="269"/>
      <c r="K105" s="269"/>
      <c r="P105" s="267"/>
      <c r="Q105" s="267"/>
    </row>
    <row r="106" spans="2:17" ht="13.5">
      <c r="B106" s="283"/>
      <c r="C106" s="269"/>
      <c r="H106" s="269"/>
      <c r="I106" s="269"/>
      <c r="J106" s="269"/>
      <c r="K106" s="269"/>
      <c r="P106" s="267"/>
      <c r="Q106" s="267"/>
    </row>
    <row r="107" spans="2:17" ht="13.5">
      <c r="B107" s="283"/>
      <c r="C107" s="269"/>
      <c r="H107" s="269"/>
      <c r="I107" s="269"/>
      <c r="J107" s="269"/>
      <c r="K107" s="269"/>
      <c r="P107" s="267"/>
      <c r="Q107" s="267"/>
    </row>
    <row r="108" spans="2:17" ht="13.5">
      <c r="B108" s="283"/>
      <c r="C108" s="269"/>
      <c r="H108" s="269"/>
      <c r="I108" s="269"/>
      <c r="J108" s="269"/>
      <c r="K108" s="269"/>
      <c r="P108" s="267"/>
      <c r="Q108" s="267"/>
    </row>
    <row r="109" spans="2:17" ht="13.5">
      <c r="B109" s="283"/>
      <c r="C109" s="269"/>
      <c r="H109" s="269"/>
      <c r="I109" s="269"/>
      <c r="J109" s="269"/>
      <c r="K109" s="269"/>
      <c r="P109" s="267"/>
      <c r="Q109" s="267"/>
    </row>
    <row r="110" spans="2:17" ht="13.5">
      <c r="B110" s="283"/>
      <c r="C110" s="269"/>
      <c r="H110" s="269"/>
      <c r="I110" s="269"/>
      <c r="J110" s="269"/>
      <c r="K110" s="269"/>
      <c r="P110" s="267"/>
      <c r="Q110" s="267"/>
    </row>
    <row r="111" spans="2:17" ht="13.5">
      <c r="B111" s="283"/>
      <c r="C111" s="269"/>
      <c r="H111" s="269"/>
      <c r="I111" s="269"/>
      <c r="J111" s="269"/>
      <c r="K111" s="269"/>
      <c r="P111" s="267"/>
      <c r="Q111" s="267"/>
    </row>
    <row r="112" spans="2:17" ht="13.5">
      <c r="B112" s="283"/>
      <c r="C112" s="269"/>
      <c r="H112" s="269"/>
      <c r="I112" s="269"/>
      <c r="J112" s="269"/>
      <c r="K112" s="269"/>
      <c r="P112" s="267"/>
      <c r="Q112" s="267"/>
    </row>
    <row r="113" spans="2:17" ht="13.5">
      <c r="B113" s="283"/>
      <c r="C113" s="269"/>
      <c r="H113" s="269"/>
      <c r="I113" s="269"/>
      <c r="J113" s="269"/>
      <c r="K113" s="269"/>
      <c r="P113" s="267"/>
      <c r="Q113" s="267"/>
    </row>
    <row r="114" spans="2:17" ht="13.5">
      <c r="B114" s="283"/>
      <c r="C114" s="269"/>
      <c r="H114" s="269"/>
      <c r="I114" s="269"/>
      <c r="J114" s="269"/>
      <c r="K114" s="269"/>
      <c r="P114" s="267"/>
      <c r="Q114" s="267"/>
    </row>
    <row r="115" spans="2:17" ht="13.5">
      <c r="B115" s="283"/>
      <c r="C115" s="269"/>
      <c r="H115" s="269"/>
      <c r="I115" s="269"/>
      <c r="J115" s="269"/>
      <c r="K115" s="269"/>
      <c r="P115" s="267"/>
      <c r="Q115" s="267"/>
    </row>
    <row r="116" spans="2:17" ht="13.5">
      <c r="B116" s="283"/>
      <c r="C116" s="269"/>
      <c r="H116" s="269"/>
      <c r="I116" s="269"/>
      <c r="J116" s="269"/>
      <c r="K116" s="269"/>
      <c r="P116" s="267"/>
      <c r="Q116" s="267"/>
    </row>
    <row r="117" spans="2:17" ht="13.5">
      <c r="B117" s="283"/>
      <c r="C117" s="269"/>
      <c r="H117" s="269"/>
      <c r="I117" s="269"/>
      <c r="J117" s="269"/>
      <c r="K117" s="269"/>
      <c r="P117" s="267"/>
      <c r="Q117" s="267"/>
    </row>
    <row r="118" spans="2:17" ht="13.5">
      <c r="B118" s="283"/>
      <c r="C118" s="269"/>
      <c r="H118" s="269"/>
      <c r="I118" s="269"/>
      <c r="J118" s="269"/>
      <c r="K118" s="269"/>
      <c r="P118" s="267"/>
      <c r="Q118" s="267"/>
    </row>
    <row r="119" spans="2:17" ht="13.5">
      <c r="B119" s="283"/>
      <c r="C119" s="269"/>
      <c r="H119" s="269"/>
      <c r="I119" s="269"/>
      <c r="J119" s="269"/>
      <c r="K119" s="269"/>
      <c r="P119" s="267"/>
      <c r="Q119" s="267"/>
    </row>
    <row r="120" spans="2:17" ht="13.5">
      <c r="B120" s="283"/>
      <c r="C120" s="269"/>
      <c r="H120" s="269"/>
      <c r="I120" s="269"/>
      <c r="J120" s="269"/>
      <c r="K120" s="269"/>
      <c r="P120" s="267"/>
      <c r="Q120" s="267"/>
    </row>
    <row r="121" spans="2:17" ht="13.5">
      <c r="B121" s="283"/>
      <c r="C121" s="269"/>
      <c r="H121" s="269"/>
      <c r="I121" s="269"/>
      <c r="J121" s="269"/>
      <c r="K121" s="269"/>
      <c r="P121" s="267"/>
      <c r="Q121" s="267"/>
    </row>
    <row r="122" spans="2:17" ht="13.5">
      <c r="B122" s="283"/>
      <c r="C122" s="269"/>
      <c r="H122" s="269"/>
      <c r="I122" s="269"/>
      <c r="J122" s="269"/>
      <c r="K122" s="269"/>
      <c r="P122" s="267"/>
      <c r="Q122" s="267"/>
    </row>
    <row r="123" spans="2:17" ht="13.5">
      <c r="B123" s="283"/>
      <c r="C123" s="269"/>
      <c r="H123" s="269"/>
      <c r="I123" s="269"/>
      <c r="J123" s="269"/>
      <c r="K123" s="269"/>
      <c r="P123" s="267"/>
      <c r="Q123" s="267"/>
    </row>
    <row r="124" spans="2:17" ht="13.5">
      <c r="B124" s="283"/>
      <c r="C124" s="269"/>
      <c r="H124" s="269"/>
      <c r="I124" s="269"/>
      <c r="J124" s="269"/>
      <c r="K124" s="269"/>
      <c r="P124" s="267"/>
      <c r="Q124" s="267"/>
    </row>
    <row r="125" spans="2:17" ht="13.5">
      <c r="B125" s="283"/>
      <c r="C125" s="269"/>
      <c r="H125" s="269"/>
      <c r="I125" s="269"/>
      <c r="J125" s="269"/>
      <c r="K125" s="269"/>
      <c r="P125" s="267"/>
      <c r="Q125" s="267"/>
    </row>
    <row r="126" spans="2:17" ht="13.5">
      <c r="B126" s="283"/>
      <c r="H126" s="269"/>
      <c r="I126" s="269"/>
      <c r="J126" s="269"/>
      <c r="K126" s="269"/>
      <c r="P126" s="267"/>
      <c r="Q126" s="267"/>
    </row>
    <row r="127" spans="2:17" ht="13.5">
      <c r="B127" s="283"/>
      <c r="H127" s="269"/>
      <c r="I127" s="269"/>
      <c r="J127" s="269"/>
      <c r="K127" s="269"/>
      <c r="P127" s="267"/>
      <c r="Q127" s="267"/>
    </row>
    <row r="128" spans="2:17" ht="13.5">
      <c r="B128" s="283"/>
      <c r="H128" s="269"/>
      <c r="I128" s="269"/>
      <c r="J128" s="269"/>
      <c r="K128" s="269"/>
      <c r="P128" s="267"/>
      <c r="Q128" s="267"/>
    </row>
    <row r="129" spans="2:17" ht="13.5">
      <c r="B129" s="283"/>
      <c r="H129" s="269"/>
      <c r="I129" s="269"/>
      <c r="J129" s="269"/>
      <c r="K129" s="269"/>
      <c r="P129" s="267"/>
      <c r="Q129" s="267"/>
    </row>
    <row r="130" spans="2:17" ht="13.5">
      <c r="B130" s="283"/>
      <c r="H130" s="269"/>
      <c r="I130" s="269"/>
      <c r="J130" s="269"/>
      <c r="K130" s="269"/>
      <c r="P130" s="267"/>
      <c r="Q130" s="267"/>
    </row>
    <row r="131" spans="2:17" ht="13.5">
      <c r="B131" s="283"/>
      <c r="H131" s="269"/>
      <c r="I131" s="269"/>
      <c r="J131" s="269"/>
      <c r="K131" s="269"/>
      <c r="P131" s="267"/>
      <c r="Q131" s="267"/>
    </row>
    <row r="132" spans="2:17" ht="13.5">
      <c r="B132" s="283"/>
      <c r="H132" s="269"/>
      <c r="I132" s="269"/>
      <c r="J132" s="269"/>
      <c r="K132" s="269"/>
      <c r="P132" s="267"/>
      <c r="Q132" s="267"/>
    </row>
    <row r="133" spans="2:17" ht="13.5">
      <c r="B133" s="283"/>
      <c r="H133" s="269"/>
      <c r="I133" s="269"/>
      <c r="J133" s="269"/>
      <c r="K133" s="269"/>
      <c r="P133" s="267"/>
      <c r="Q133" s="267"/>
    </row>
    <row r="134" spans="2:17" ht="13.5">
      <c r="B134" s="283"/>
      <c r="H134" s="269"/>
      <c r="I134" s="269"/>
      <c r="J134" s="269"/>
      <c r="K134" s="269"/>
      <c r="P134" s="267"/>
      <c r="Q134" s="267"/>
    </row>
    <row r="135" spans="2:17" ht="13.5">
      <c r="B135" s="283"/>
      <c r="H135" s="269"/>
      <c r="I135" s="269"/>
      <c r="J135" s="269"/>
      <c r="K135" s="269"/>
      <c r="P135" s="267"/>
      <c r="Q135" s="267"/>
    </row>
    <row r="136" spans="2:17" ht="13.5">
      <c r="B136" s="283"/>
      <c r="H136" s="269"/>
      <c r="I136" s="269"/>
      <c r="J136" s="269"/>
      <c r="K136" s="269"/>
      <c r="P136" s="267"/>
      <c r="Q136" s="267"/>
    </row>
    <row r="137" spans="2:17" ht="13.5">
      <c r="B137" s="283"/>
      <c r="H137" s="269"/>
      <c r="I137" s="269"/>
      <c r="J137" s="269"/>
      <c r="K137" s="269"/>
      <c r="P137" s="267"/>
      <c r="Q137" s="267"/>
    </row>
    <row r="138" spans="2:17" ht="13.5">
      <c r="B138" s="283"/>
      <c r="H138" s="269"/>
      <c r="I138" s="269"/>
      <c r="J138" s="269"/>
      <c r="K138" s="269"/>
      <c r="P138" s="267"/>
      <c r="Q138" s="267"/>
    </row>
    <row r="139" spans="2:17" ht="13.5">
      <c r="B139" s="283"/>
      <c r="H139" s="269"/>
      <c r="I139" s="269"/>
      <c r="J139" s="269"/>
      <c r="K139" s="269"/>
      <c r="P139" s="267"/>
      <c r="Q139" s="267"/>
    </row>
    <row r="140" spans="2:17" ht="13.5">
      <c r="B140" s="283"/>
      <c r="H140" s="269"/>
      <c r="I140" s="269"/>
      <c r="J140" s="269"/>
      <c r="K140" s="269"/>
      <c r="P140" s="267"/>
      <c r="Q140" s="267"/>
    </row>
    <row r="141" spans="2:17" ht="13.5">
      <c r="B141" s="283"/>
      <c r="H141" s="269"/>
      <c r="I141" s="269"/>
      <c r="J141" s="269"/>
      <c r="K141" s="269"/>
      <c r="P141" s="267"/>
      <c r="Q141" s="267"/>
    </row>
    <row r="142" spans="2:17" ht="13.5">
      <c r="B142" s="283"/>
      <c r="H142" s="269"/>
      <c r="I142" s="269"/>
      <c r="J142" s="269"/>
      <c r="K142" s="269"/>
      <c r="P142" s="267"/>
      <c r="Q142" s="267"/>
    </row>
    <row r="143" spans="2:17" ht="13.5">
      <c r="B143" s="283"/>
      <c r="H143" s="269"/>
      <c r="I143" s="269"/>
      <c r="J143" s="269"/>
      <c r="K143" s="269"/>
      <c r="P143" s="267"/>
      <c r="Q143" s="267"/>
    </row>
    <row r="144" spans="2:17" ht="13.5">
      <c r="B144" s="283"/>
      <c r="H144" s="269"/>
      <c r="I144" s="269"/>
      <c r="J144" s="269"/>
      <c r="K144" s="269"/>
      <c r="P144" s="267"/>
      <c r="Q144" s="267"/>
    </row>
    <row r="145" spans="2:17" ht="13.5">
      <c r="B145" s="283"/>
      <c r="H145" s="269"/>
      <c r="I145" s="269"/>
      <c r="J145" s="269"/>
      <c r="K145" s="269"/>
      <c r="P145" s="267"/>
      <c r="Q145" s="267"/>
    </row>
    <row r="146" spans="2:17" ht="13.5">
      <c r="B146" s="283"/>
      <c r="H146" s="269"/>
      <c r="I146" s="269"/>
      <c r="J146" s="269"/>
      <c r="K146" s="269"/>
      <c r="P146" s="267"/>
      <c r="Q146" s="267"/>
    </row>
    <row r="147" spans="2:17" ht="13.5">
      <c r="B147" s="283"/>
      <c r="H147" s="269"/>
      <c r="I147" s="269"/>
      <c r="J147" s="269"/>
      <c r="K147" s="269"/>
      <c r="P147" s="267"/>
      <c r="Q147" s="267"/>
    </row>
    <row r="148" spans="2:17" ht="13.5">
      <c r="B148" s="283"/>
      <c r="H148" s="269"/>
      <c r="I148" s="269"/>
      <c r="J148" s="269"/>
      <c r="K148" s="269"/>
      <c r="P148" s="267"/>
      <c r="Q148" s="267"/>
    </row>
    <row r="149" spans="2:17" ht="13.5">
      <c r="B149" s="283"/>
      <c r="H149" s="269"/>
      <c r="I149" s="269"/>
      <c r="J149" s="269"/>
      <c r="K149" s="269"/>
      <c r="P149" s="267"/>
      <c r="Q149" s="267"/>
    </row>
    <row r="150" spans="2:17" ht="13.5">
      <c r="B150" s="283"/>
      <c r="H150" s="269"/>
      <c r="I150" s="269"/>
      <c r="J150" s="269"/>
      <c r="K150" s="269"/>
      <c r="P150" s="267"/>
      <c r="Q150" s="267"/>
    </row>
    <row r="151" spans="2:17" ht="13.5">
      <c r="B151" s="283"/>
      <c r="H151" s="269"/>
      <c r="I151" s="269"/>
      <c r="J151" s="269"/>
      <c r="K151" s="269"/>
      <c r="P151" s="267"/>
      <c r="Q151" s="267"/>
    </row>
    <row r="152" spans="2:17" ht="13.5">
      <c r="B152" s="283"/>
      <c r="H152" s="269"/>
      <c r="I152" s="269"/>
      <c r="J152" s="269"/>
      <c r="K152" s="269"/>
      <c r="P152" s="267"/>
      <c r="Q152" s="267"/>
    </row>
    <row r="153" spans="2:17" ht="13.5">
      <c r="B153" s="283"/>
      <c r="H153" s="269"/>
      <c r="I153" s="269"/>
      <c r="J153" s="269"/>
      <c r="K153" s="269"/>
      <c r="P153" s="267"/>
      <c r="Q153" s="267"/>
    </row>
    <row r="154" spans="2:17" ht="13.5">
      <c r="B154" s="283"/>
      <c r="H154" s="269"/>
      <c r="I154" s="269"/>
      <c r="J154" s="269"/>
      <c r="K154" s="269"/>
      <c r="P154" s="267"/>
      <c r="Q154" s="267"/>
    </row>
    <row r="155" spans="2:17" ht="13.5">
      <c r="B155" s="283"/>
      <c r="H155" s="269"/>
      <c r="I155" s="269"/>
      <c r="J155" s="269"/>
      <c r="K155" s="269"/>
      <c r="P155" s="267"/>
      <c r="Q155" s="267"/>
    </row>
    <row r="156" spans="2:17" ht="13.5">
      <c r="B156" s="283"/>
      <c r="H156" s="269"/>
      <c r="I156" s="269"/>
      <c r="J156" s="269"/>
      <c r="K156" s="269"/>
      <c r="P156" s="267"/>
      <c r="Q156" s="267"/>
    </row>
    <row r="157" spans="2:17" ht="13.5">
      <c r="B157" s="283"/>
      <c r="H157" s="269"/>
      <c r="I157" s="269"/>
      <c r="J157" s="269"/>
      <c r="K157" s="269"/>
      <c r="P157" s="267"/>
      <c r="Q157" s="267"/>
    </row>
    <row r="158" spans="2:17" ht="13.5">
      <c r="B158" s="283"/>
      <c r="H158" s="269"/>
      <c r="I158" s="269"/>
      <c r="J158" s="269"/>
      <c r="K158" s="269"/>
      <c r="P158" s="267"/>
      <c r="Q158" s="267"/>
    </row>
    <row r="159" spans="2:17" ht="13.5">
      <c r="B159" s="283"/>
      <c r="H159" s="269"/>
      <c r="I159" s="269"/>
      <c r="J159" s="269"/>
      <c r="K159" s="269"/>
      <c r="P159" s="267"/>
      <c r="Q159" s="267"/>
    </row>
    <row r="160" spans="2:17" ht="13.5">
      <c r="B160" s="283"/>
      <c r="H160" s="269"/>
      <c r="I160" s="269"/>
      <c r="J160" s="269"/>
      <c r="K160" s="269"/>
      <c r="P160" s="267"/>
      <c r="Q160" s="267"/>
    </row>
    <row r="161" spans="2:17" ht="13.5">
      <c r="B161" s="283"/>
      <c r="H161" s="269"/>
      <c r="I161" s="269"/>
      <c r="J161" s="269"/>
      <c r="K161" s="269"/>
      <c r="P161" s="267"/>
      <c r="Q161" s="267"/>
    </row>
    <row r="162" spans="2:17" ht="13.5">
      <c r="B162" s="283"/>
      <c r="H162" s="269"/>
      <c r="I162" s="269"/>
      <c r="J162" s="269"/>
      <c r="K162" s="269"/>
      <c r="P162" s="267"/>
      <c r="Q162" s="267"/>
    </row>
    <row r="163" spans="2:17" ht="13.5">
      <c r="B163" s="283"/>
      <c r="H163" s="269"/>
      <c r="I163" s="269"/>
      <c r="J163" s="269"/>
      <c r="K163" s="269"/>
      <c r="P163" s="267"/>
      <c r="Q163" s="267"/>
    </row>
    <row r="164" spans="2:17" ht="13.5">
      <c r="B164" s="283"/>
      <c r="H164" s="269"/>
      <c r="I164" s="269"/>
      <c r="K164" s="269"/>
      <c r="P164" s="267"/>
      <c r="Q164" s="267"/>
    </row>
    <row r="165" spans="2:17" ht="13.5">
      <c r="B165" s="283"/>
      <c r="H165" s="269"/>
      <c r="I165" s="269"/>
      <c r="K165" s="269"/>
      <c r="P165" s="267"/>
      <c r="Q165" s="267"/>
    </row>
    <row r="166" spans="2:17" ht="13.5">
      <c r="B166" s="283"/>
      <c r="H166" s="269"/>
      <c r="I166" s="269"/>
      <c r="K166" s="269"/>
      <c r="P166" s="267"/>
      <c r="Q166" s="267"/>
    </row>
    <row r="167" spans="2:17" ht="13.5">
      <c r="B167" s="283"/>
      <c r="H167" s="269"/>
      <c r="I167" s="269"/>
      <c r="K167" s="269"/>
      <c r="P167" s="267"/>
      <c r="Q167" s="267"/>
    </row>
    <row r="168" spans="2:17" ht="13.5">
      <c r="B168" s="283"/>
      <c r="H168" s="269"/>
      <c r="I168" s="269"/>
      <c r="K168" s="269"/>
      <c r="P168" s="267"/>
      <c r="Q168" s="267"/>
    </row>
    <row r="169" spans="2:17" ht="13.5">
      <c r="B169" s="283"/>
      <c r="H169" s="269"/>
      <c r="I169" s="269"/>
      <c r="K169" s="269"/>
      <c r="P169" s="267"/>
      <c r="Q169" s="267"/>
    </row>
    <row r="170" spans="2:17" ht="13.5">
      <c r="B170" s="283"/>
      <c r="K170" s="269"/>
      <c r="P170" s="267"/>
      <c r="Q170" s="267"/>
    </row>
    <row r="171" spans="2:17" ht="13.5">
      <c r="B171" s="283"/>
      <c r="K171" s="269"/>
      <c r="P171" s="267"/>
      <c r="Q171" s="267"/>
    </row>
    <row r="172" spans="2:17" ht="13.5">
      <c r="B172" s="283"/>
      <c r="K172" s="269"/>
      <c r="P172" s="267"/>
      <c r="Q172" s="267"/>
    </row>
    <row r="173" spans="2:17" ht="13.5">
      <c r="B173" s="283"/>
      <c r="K173" s="269"/>
      <c r="P173" s="267"/>
      <c r="Q173" s="267"/>
    </row>
    <row r="174" spans="2:17" ht="13.5">
      <c r="B174" s="283"/>
      <c r="K174" s="269"/>
      <c r="P174" s="267"/>
      <c r="Q174" s="267"/>
    </row>
    <row r="175" spans="2:17" ht="13.5">
      <c r="B175" s="283"/>
      <c r="K175" s="269"/>
      <c r="P175" s="267"/>
      <c r="Q175" s="267"/>
    </row>
    <row r="176" spans="2:17" ht="13.5">
      <c r="B176" s="283"/>
      <c r="K176" s="269"/>
      <c r="P176" s="267"/>
      <c r="Q176" s="267"/>
    </row>
    <row r="177" spans="2:17" ht="13.5">
      <c r="B177" s="283"/>
      <c r="K177" s="269"/>
      <c r="P177" s="267"/>
      <c r="Q177" s="267"/>
    </row>
    <row r="178" spans="2:17" ht="13.5">
      <c r="B178" s="283"/>
      <c r="K178" s="269"/>
      <c r="P178" s="267"/>
      <c r="Q178" s="267"/>
    </row>
    <row r="179" spans="2:17" ht="13.5">
      <c r="B179" s="283"/>
      <c r="K179" s="269"/>
      <c r="P179" s="267"/>
      <c r="Q179" s="267"/>
    </row>
    <row r="180" spans="2:17" ht="13.5">
      <c r="B180" s="283"/>
      <c r="K180" s="269"/>
      <c r="P180" s="267"/>
      <c r="Q180" s="267"/>
    </row>
    <row r="181" spans="2:17" ht="13.5">
      <c r="B181" s="283"/>
      <c r="K181" s="269"/>
      <c r="P181" s="267"/>
      <c r="Q181" s="267"/>
    </row>
    <row r="182" spans="2:17" ht="13.5">
      <c r="B182" s="283"/>
      <c r="K182" s="269"/>
      <c r="P182" s="267"/>
      <c r="Q182" s="267"/>
    </row>
    <row r="183" spans="2:17" ht="13.5">
      <c r="B183" s="283"/>
      <c r="K183" s="269"/>
      <c r="P183" s="267"/>
      <c r="Q183" s="267"/>
    </row>
    <row r="184" spans="2:17" ht="13.5">
      <c r="B184" s="283"/>
      <c r="K184" s="269"/>
      <c r="P184" s="267"/>
      <c r="Q184" s="267"/>
    </row>
    <row r="185" spans="2:17" ht="13.5">
      <c r="B185" s="283"/>
      <c r="K185" s="269"/>
      <c r="P185" s="267"/>
      <c r="Q185" s="267"/>
    </row>
    <row r="186" spans="2:17" ht="13.5">
      <c r="B186" s="283"/>
      <c r="K186" s="269"/>
      <c r="P186" s="267"/>
      <c r="Q186" s="267"/>
    </row>
    <row r="187" spans="2:17" ht="13.5">
      <c r="B187" s="283"/>
      <c r="K187" s="269"/>
      <c r="P187" s="267"/>
      <c r="Q187" s="267"/>
    </row>
    <row r="188" spans="2:17" ht="13.5">
      <c r="B188" s="283"/>
      <c r="K188" s="269"/>
      <c r="P188" s="267"/>
      <c r="Q188" s="267"/>
    </row>
    <row r="189" spans="2:17" ht="13.5">
      <c r="B189" s="283"/>
      <c r="K189" s="269"/>
      <c r="P189" s="267"/>
      <c r="Q189" s="267"/>
    </row>
    <row r="190" spans="2:17" ht="13.5">
      <c r="B190" s="283"/>
      <c r="K190" s="269"/>
      <c r="P190" s="267"/>
      <c r="Q190" s="267"/>
    </row>
    <row r="191" spans="2:17" ht="13.5">
      <c r="B191" s="283"/>
      <c r="K191" s="269"/>
      <c r="P191" s="267"/>
      <c r="Q191" s="267"/>
    </row>
    <row r="192" spans="2:17" ht="13.5">
      <c r="B192" s="283"/>
      <c r="K192" s="269"/>
      <c r="P192" s="267"/>
      <c r="Q192" s="267"/>
    </row>
    <row r="193" spans="2:17" ht="13.5">
      <c r="B193" s="283"/>
      <c r="K193" s="269"/>
      <c r="P193" s="267"/>
      <c r="Q193" s="267"/>
    </row>
    <row r="194" spans="2:17" ht="13.5">
      <c r="B194" s="283"/>
      <c r="K194" s="269"/>
      <c r="P194" s="267"/>
      <c r="Q194" s="267"/>
    </row>
    <row r="195" spans="2:17" ht="13.5">
      <c r="B195" s="283"/>
      <c r="K195" s="269"/>
      <c r="P195" s="267"/>
      <c r="Q195" s="267"/>
    </row>
    <row r="196" spans="2:17" ht="13.5">
      <c r="B196" s="283"/>
      <c r="K196" s="269"/>
      <c r="P196" s="267"/>
      <c r="Q196" s="267"/>
    </row>
    <row r="197" spans="2:17" ht="13.5">
      <c r="B197" s="283"/>
      <c r="K197" s="269"/>
      <c r="P197" s="267"/>
      <c r="Q197" s="267"/>
    </row>
    <row r="198" spans="2:17" ht="13.5">
      <c r="B198" s="283"/>
      <c r="K198" s="269"/>
      <c r="P198" s="267"/>
      <c r="Q198" s="267"/>
    </row>
    <row r="199" spans="2:17" ht="13.5">
      <c r="B199" s="283"/>
      <c r="K199" s="269"/>
      <c r="P199" s="267"/>
      <c r="Q199" s="267"/>
    </row>
    <row r="200" spans="2:17" ht="13.5">
      <c r="B200" s="283"/>
      <c r="K200" s="269"/>
      <c r="P200" s="267"/>
      <c r="Q200" s="267"/>
    </row>
    <row r="201" spans="2:17" ht="13.5">
      <c r="B201" s="283"/>
      <c r="K201" s="269"/>
      <c r="P201" s="267"/>
      <c r="Q201" s="267"/>
    </row>
    <row r="202" spans="2:17" ht="13.5">
      <c r="B202" s="283"/>
      <c r="K202" s="269"/>
      <c r="P202" s="267"/>
      <c r="Q202" s="267"/>
    </row>
    <row r="203" spans="2:17" ht="13.5">
      <c r="B203" s="283"/>
      <c r="K203" s="269"/>
      <c r="P203" s="267"/>
      <c r="Q203" s="267"/>
    </row>
    <row r="204" spans="2:17" ht="13.5">
      <c r="B204" s="283"/>
      <c r="K204" s="269"/>
      <c r="P204" s="267"/>
      <c r="Q204" s="267"/>
    </row>
    <row r="205" spans="2:17" ht="13.5">
      <c r="B205" s="283"/>
      <c r="K205" s="269"/>
      <c r="P205" s="267"/>
      <c r="Q205" s="267"/>
    </row>
    <row r="206" spans="2:17" ht="13.5">
      <c r="B206" s="283"/>
      <c r="K206" s="269"/>
      <c r="P206" s="267"/>
      <c r="Q206" s="267"/>
    </row>
    <row r="207" spans="2:17" ht="13.5">
      <c r="B207" s="283"/>
      <c r="K207" s="269"/>
      <c r="P207" s="267"/>
      <c r="Q207" s="267"/>
    </row>
    <row r="208" spans="2:17" ht="13.5">
      <c r="B208" s="283"/>
      <c r="K208" s="269"/>
      <c r="P208" s="267"/>
      <c r="Q208" s="267"/>
    </row>
    <row r="209" spans="2:17" ht="13.5">
      <c r="B209" s="283"/>
      <c r="K209" s="269"/>
      <c r="P209" s="267"/>
      <c r="Q209" s="267"/>
    </row>
    <row r="210" spans="2:17" ht="13.5">
      <c r="B210" s="283"/>
      <c r="K210" s="269"/>
      <c r="P210" s="267"/>
      <c r="Q210" s="267"/>
    </row>
    <row r="211" spans="2:17" ht="13.5">
      <c r="B211" s="283"/>
      <c r="K211" s="269"/>
      <c r="P211" s="267"/>
      <c r="Q211" s="267"/>
    </row>
    <row r="212" spans="2:17" ht="13.5">
      <c r="B212" s="283"/>
      <c r="K212" s="269"/>
      <c r="P212" s="267"/>
      <c r="Q212" s="267"/>
    </row>
    <row r="213" spans="2:17" ht="13.5">
      <c r="B213" s="283"/>
      <c r="K213" s="269"/>
      <c r="P213" s="267"/>
      <c r="Q213" s="267"/>
    </row>
    <row r="214" spans="2:17" ht="13.5">
      <c r="B214" s="283"/>
      <c r="K214" s="269"/>
      <c r="P214" s="267"/>
      <c r="Q214" s="267"/>
    </row>
    <row r="215" spans="2:17" ht="13.5">
      <c r="B215" s="283"/>
      <c r="K215" s="269"/>
      <c r="P215" s="267"/>
      <c r="Q215" s="267"/>
    </row>
    <row r="216" spans="2:17" ht="13.5">
      <c r="B216" s="283"/>
      <c r="K216" s="269"/>
      <c r="P216" s="267"/>
      <c r="Q216" s="267"/>
    </row>
    <row r="217" spans="2:17" ht="13.5">
      <c r="B217" s="283"/>
      <c r="K217" s="269"/>
      <c r="P217" s="267"/>
      <c r="Q217" s="267"/>
    </row>
    <row r="218" spans="2:17" ht="13.5">
      <c r="B218" s="283"/>
      <c r="K218" s="269"/>
      <c r="P218" s="267"/>
      <c r="Q218" s="267"/>
    </row>
    <row r="219" spans="2:17" ht="13.5">
      <c r="B219" s="283"/>
      <c r="K219" s="269"/>
      <c r="P219" s="267"/>
      <c r="Q219" s="267"/>
    </row>
    <row r="220" spans="2:17" ht="13.5">
      <c r="B220" s="283"/>
      <c r="K220" s="269"/>
      <c r="P220" s="267"/>
      <c r="Q220" s="267"/>
    </row>
    <row r="221" spans="2:17" ht="13.5">
      <c r="B221" s="283"/>
      <c r="K221" s="269"/>
      <c r="P221" s="267"/>
      <c r="Q221" s="267"/>
    </row>
    <row r="222" spans="2:17" ht="13.5">
      <c r="B222" s="283"/>
      <c r="K222" s="269"/>
      <c r="P222" s="267"/>
      <c r="Q222" s="267"/>
    </row>
    <row r="223" spans="2:17" ht="13.5">
      <c r="B223" s="283"/>
      <c r="K223" s="269"/>
      <c r="P223" s="267"/>
      <c r="Q223" s="267"/>
    </row>
    <row r="224" spans="2:17" ht="13.5">
      <c r="B224" s="283"/>
      <c r="K224" s="269"/>
      <c r="P224" s="267"/>
      <c r="Q224" s="267"/>
    </row>
    <row r="225" spans="2:17" ht="13.5">
      <c r="B225" s="283"/>
      <c r="K225" s="269"/>
      <c r="P225" s="267"/>
      <c r="Q225" s="267"/>
    </row>
    <row r="226" spans="2:17" ht="13.5">
      <c r="B226" s="283"/>
      <c r="K226" s="269"/>
      <c r="P226" s="267"/>
      <c r="Q226" s="267"/>
    </row>
    <row r="227" spans="2:17" ht="13.5">
      <c r="B227" s="283"/>
      <c r="K227" s="269"/>
      <c r="P227" s="267"/>
      <c r="Q227" s="267"/>
    </row>
    <row r="228" spans="2:17" ht="13.5">
      <c r="B228" s="283"/>
      <c r="K228" s="269"/>
      <c r="P228" s="267"/>
      <c r="Q228" s="267"/>
    </row>
    <row r="229" spans="2:17" ht="13.5">
      <c r="B229" s="283"/>
      <c r="K229" s="269"/>
      <c r="P229" s="267"/>
      <c r="Q229" s="267"/>
    </row>
    <row r="230" spans="2:17" ht="13.5">
      <c r="B230" s="283"/>
      <c r="K230" s="269"/>
      <c r="P230" s="267"/>
      <c r="Q230" s="267"/>
    </row>
    <row r="231" spans="2:17" ht="13.5">
      <c r="B231" s="283"/>
      <c r="K231" s="269"/>
      <c r="P231" s="267"/>
      <c r="Q231" s="267"/>
    </row>
    <row r="232" spans="2:17" ht="13.5">
      <c r="B232" s="283"/>
      <c r="K232" s="269"/>
      <c r="P232" s="267"/>
      <c r="Q232" s="267"/>
    </row>
    <row r="233" spans="2:17" ht="13.5">
      <c r="B233" s="283"/>
      <c r="K233" s="269"/>
      <c r="P233" s="267"/>
      <c r="Q233" s="267"/>
    </row>
    <row r="234" spans="2:16" ht="13.5">
      <c r="B234" s="283"/>
      <c r="K234" s="269"/>
      <c r="P234" s="267"/>
    </row>
    <row r="235" spans="2:16" ht="13.5">
      <c r="B235" s="283"/>
      <c r="K235" s="269"/>
      <c r="P235" s="267"/>
    </row>
    <row r="236" spans="2:16" ht="13.5">
      <c r="B236" s="283"/>
      <c r="K236" s="269"/>
      <c r="P236" s="267"/>
    </row>
    <row r="237" spans="2:16" ht="13.5">
      <c r="B237" s="283"/>
      <c r="K237" s="269"/>
      <c r="P237" s="267"/>
    </row>
    <row r="238" spans="2:16" ht="13.5">
      <c r="B238" s="283"/>
      <c r="K238" s="269"/>
      <c r="P238" s="267"/>
    </row>
    <row r="239" spans="2:16" ht="13.5">
      <c r="B239" s="283"/>
      <c r="K239" s="269"/>
      <c r="P239" s="267"/>
    </row>
    <row r="240" spans="2:16" ht="13.5">
      <c r="B240" s="283"/>
      <c r="K240" s="269"/>
      <c r="P240" s="267"/>
    </row>
    <row r="241" spans="2:16" ht="13.5">
      <c r="B241" s="283"/>
      <c r="K241" s="269"/>
      <c r="P241" s="267"/>
    </row>
    <row r="242" spans="2:11" ht="13.5">
      <c r="B242" s="283"/>
      <c r="K242" s="269"/>
    </row>
    <row r="243" spans="2:11" ht="13.5">
      <c r="B243" s="283"/>
      <c r="K243" s="269"/>
    </row>
    <row r="244" spans="2:11" ht="13.5">
      <c r="B244" s="283"/>
      <c r="K244" s="269"/>
    </row>
    <row r="245" spans="2:11" ht="13.5">
      <c r="B245" s="283"/>
      <c r="K245" s="269"/>
    </row>
    <row r="246" spans="2:11" ht="13.5">
      <c r="B246" s="283"/>
      <c r="K246" s="269"/>
    </row>
    <row r="247" spans="2:11" ht="13.5">
      <c r="B247" s="283"/>
      <c r="K247" s="269"/>
    </row>
    <row r="248" spans="2:11" ht="13.5">
      <c r="B248" s="283"/>
      <c r="K248" s="269"/>
    </row>
    <row r="249" spans="2:11" ht="13.5">
      <c r="B249" s="283"/>
      <c r="K249" s="269"/>
    </row>
    <row r="250" spans="2:11" ht="13.5">
      <c r="B250" s="283"/>
      <c r="K250" s="269"/>
    </row>
    <row r="251" spans="2:11" ht="13.5">
      <c r="B251" s="283"/>
      <c r="K251" s="269"/>
    </row>
    <row r="252" spans="2:11" ht="13.5">
      <c r="B252" s="283"/>
      <c r="K252" s="269"/>
    </row>
    <row r="253" spans="2:11" ht="13.5">
      <c r="B253" s="283"/>
      <c r="K253" s="269"/>
    </row>
    <row r="254" spans="2:11" ht="13.5">
      <c r="B254" s="283"/>
      <c r="K254" s="269"/>
    </row>
    <row r="255" spans="2:11" ht="13.5">
      <c r="B255" s="283"/>
      <c r="K255" s="269"/>
    </row>
    <row r="256" spans="2:11" ht="13.5">
      <c r="B256" s="283"/>
      <c r="K256" s="269"/>
    </row>
    <row r="257" spans="2:11" ht="13.5">
      <c r="B257" s="283"/>
      <c r="K257" s="269"/>
    </row>
    <row r="258" spans="2:11" ht="13.5">
      <c r="B258" s="283"/>
      <c r="K258" s="269"/>
    </row>
    <row r="259" spans="2:11" ht="13.5">
      <c r="B259" s="283"/>
      <c r="K259" s="269"/>
    </row>
    <row r="260" spans="2:11" ht="13.5">
      <c r="B260" s="283"/>
      <c r="K260" s="269"/>
    </row>
    <row r="261" spans="2:11" ht="13.5">
      <c r="B261" s="283"/>
      <c r="K261" s="269"/>
    </row>
    <row r="262" spans="2:11" ht="13.5">
      <c r="B262" s="283"/>
      <c r="K262" s="269"/>
    </row>
    <row r="263" spans="2:11" ht="13.5">
      <c r="B263" s="283"/>
      <c r="K263" s="269"/>
    </row>
    <row r="264" spans="2:11" ht="13.5">
      <c r="B264" s="283"/>
      <c r="K264" s="269"/>
    </row>
    <row r="265" spans="2:11" ht="13.5">
      <c r="B265" s="283"/>
      <c r="K265" s="269"/>
    </row>
    <row r="266" spans="2:11" ht="13.5">
      <c r="B266" s="283"/>
      <c r="K266" s="269"/>
    </row>
    <row r="267" spans="2:11" ht="13.5">
      <c r="B267" s="283"/>
      <c r="K267" s="269"/>
    </row>
    <row r="268" spans="2:11" ht="13.5">
      <c r="B268" s="283"/>
      <c r="K268" s="269"/>
    </row>
    <row r="269" spans="2:11" ht="13.5">
      <c r="B269" s="283"/>
      <c r="K269" s="269"/>
    </row>
    <row r="270" spans="2:11" ht="13.5">
      <c r="B270" s="283"/>
      <c r="K270" s="269"/>
    </row>
    <row r="271" spans="2:11" ht="13.5">
      <c r="B271" s="283"/>
      <c r="K271" s="269"/>
    </row>
    <row r="272" spans="2:11" ht="13.5">
      <c r="B272" s="283"/>
      <c r="K272" s="269"/>
    </row>
    <row r="273" spans="2:11" ht="13.5">
      <c r="B273" s="283"/>
      <c r="K273" s="269"/>
    </row>
    <row r="274" spans="2:11" ht="13.5">
      <c r="B274" s="283"/>
      <c r="K274" s="269"/>
    </row>
    <row r="275" spans="2:11" ht="13.5">
      <c r="B275" s="283"/>
      <c r="K275" s="269"/>
    </row>
    <row r="276" spans="2:11" ht="13.5">
      <c r="B276" s="283"/>
      <c r="K276" s="269"/>
    </row>
    <row r="277" spans="2:11" ht="13.5">
      <c r="B277" s="283"/>
      <c r="K277" s="269"/>
    </row>
    <row r="278" spans="2:11" ht="13.5">
      <c r="B278" s="283"/>
      <c r="K278" s="269"/>
    </row>
    <row r="279" spans="2:11" ht="13.5">
      <c r="B279" s="283"/>
      <c r="K279" s="269"/>
    </row>
    <row r="280" spans="2:11" ht="13.5">
      <c r="B280" s="283"/>
      <c r="K280" s="269"/>
    </row>
    <row r="281" spans="2:11" ht="13.5">
      <c r="B281" s="283"/>
      <c r="K281" s="269"/>
    </row>
    <row r="282" spans="2:11" ht="13.5">
      <c r="B282" s="283"/>
      <c r="K282" s="269"/>
    </row>
    <row r="283" spans="2:11" ht="13.5">
      <c r="B283" s="283"/>
      <c r="K283" s="269"/>
    </row>
    <row r="284" spans="2:11" ht="13.5">
      <c r="B284" s="283"/>
      <c r="K284" s="269"/>
    </row>
    <row r="285" spans="2:11" ht="13.5">
      <c r="B285" s="283"/>
      <c r="K285" s="269"/>
    </row>
    <row r="286" spans="2:11" ht="13.5">
      <c r="B286" s="283"/>
      <c r="K286" s="269"/>
    </row>
    <row r="287" spans="2:11" ht="13.5">
      <c r="B287" s="283"/>
      <c r="K287" s="269"/>
    </row>
    <row r="288" spans="2:11" ht="13.5">
      <c r="B288" s="283"/>
      <c r="K288" s="269"/>
    </row>
    <row r="289" spans="2:11" ht="13.5">
      <c r="B289" s="283"/>
      <c r="K289" s="269"/>
    </row>
    <row r="290" spans="2:11" ht="13.5">
      <c r="B290" s="283"/>
      <c r="K290" s="269"/>
    </row>
    <row r="291" spans="2:11" ht="13.5">
      <c r="B291" s="283"/>
      <c r="K291" s="269"/>
    </row>
    <row r="292" spans="2:11" ht="13.5">
      <c r="B292" s="283"/>
      <c r="K292" s="269"/>
    </row>
    <row r="293" spans="2:11" ht="13.5">
      <c r="B293" s="283"/>
      <c r="K293" s="269"/>
    </row>
    <row r="294" spans="2:11" ht="13.5">
      <c r="B294" s="283"/>
      <c r="K294" s="269"/>
    </row>
    <row r="295" spans="2:11" ht="13.5">
      <c r="B295" s="283"/>
      <c r="K295" s="269"/>
    </row>
    <row r="296" spans="2:11" ht="13.5">
      <c r="B296" s="283"/>
      <c r="K296" s="269"/>
    </row>
    <row r="297" spans="2:11" ht="13.5">
      <c r="B297" s="283"/>
      <c r="K297" s="269"/>
    </row>
    <row r="298" ht="13.5">
      <c r="K298" s="269"/>
    </row>
    <row r="299" ht="13.5">
      <c r="K299" s="269"/>
    </row>
    <row r="300" ht="13.5">
      <c r="K300" s="269"/>
    </row>
    <row r="301" ht="13.5">
      <c r="K301" s="269"/>
    </row>
    <row r="302" ht="13.5">
      <c r="K302" s="269"/>
    </row>
    <row r="303" ht="13.5">
      <c r="K303" s="269"/>
    </row>
    <row r="304" ht="13.5">
      <c r="K304" s="269"/>
    </row>
    <row r="305" ht="13.5">
      <c r="K305" s="269"/>
    </row>
    <row r="306" ht="13.5">
      <c r="K306" s="269"/>
    </row>
    <row r="307" ht="13.5">
      <c r="K307" s="269"/>
    </row>
    <row r="308" ht="13.5">
      <c r="K308" s="269"/>
    </row>
    <row r="309" ht="13.5">
      <c r="K309" s="269"/>
    </row>
    <row r="310" ht="13.5">
      <c r="K310" s="269"/>
    </row>
    <row r="311" ht="13.5">
      <c r="K311" s="269"/>
    </row>
    <row r="312" ht="13.5">
      <c r="K312" s="269"/>
    </row>
    <row r="313" ht="13.5">
      <c r="K313" s="269"/>
    </row>
    <row r="314" ht="13.5">
      <c r="K314" s="269"/>
    </row>
    <row r="315" ht="13.5">
      <c r="K315" s="269"/>
    </row>
    <row r="316" ht="13.5">
      <c r="K316" s="269"/>
    </row>
    <row r="317" ht="13.5">
      <c r="K317" s="269"/>
    </row>
    <row r="318" ht="13.5">
      <c r="K318" s="269"/>
    </row>
    <row r="319" ht="13.5">
      <c r="K319" s="269"/>
    </row>
    <row r="320" ht="13.5">
      <c r="K320" s="269"/>
    </row>
    <row r="321" ht="13.5">
      <c r="K321" s="269"/>
    </row>
    <row r="322" ht="13.5">
      <c r="K322" s="269"/>
    </row>
    <row r="323" ht="13.5">
      <c r="K323" s="269"/>
    </row>
  </sheetData>
  <mergeCells count="7">
    <mergeCell ref="A1:H1"/>
    <mergeCell ref="J1:Q1"/>
    <mergeCell ref="B3:D3"/>
    <mergeCell ref="J3:K3"/>
    <mergeCell ref="O3:Q3"/>
    <mergeCell ref="L3:N3"/>
    <mergeCell ref="E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"/>
    </sheetView>
  </sheetViews>
  <sheetFormatPr defaultColWidth="6.10546875" defaultRowHeight="13.5"/>
  <cols>
    <col min="1" max="1" width="14.5546875" style="78" customWidth="1"/>
    <col min="2" max="2" width="11.4453125" style="75" customWidth="1"/>
    <col min="3" max="5" width="11.4453125" style="76" customWidth="1"/>
    <col min="6" max="8" width="9.21484375" style="76" customWidth="1"/>
    <col min="9" max="9" width="3.21484375" style="77" customWidth="1"/>
    <col min="10" max="16" width="11.99609375" style="76" customWidth="1"/>
    <col min="17" max="17" width="5.6640625" style="76" bestFit="1" customWidth="1"/>
    <col min="18" max="18" width="6.10546875" style="78" customWidth="1"/>
    <col min="19" max="19" width="5.3359375" style="78" customWidth="1"/>
    <col min="20" max="16384" width="6.10546875" style="78" customWidth="1"/>
  </cols>
  <sheetData>
    <row r="1" spans="1:17" s="65" customFormat="1" ht="45" customHeight="1">
      <c r="A1" s="381" t="s">
        <v>257</v>
      </c>
      <c r="B1" s="381"/>
      <c r="C1" s="381"/>
      <c r="D1" s="381"/>
      <c r="E1" s="381"/>
      <c r="F1" s="381"/>
      <c r="G1" s="381"/>
      <c r="H1" s="381"/>
      <c r="I1" s="295"/>
      <c r="J1" s="308"/>
      <c r="K1" s="308"/>
      <c r="L1" s="308"/>
      <c r="M1" s="308"/>
      <c r="N1" s="308"/>
      <c r="O1" s="308"/>
      <c r="P1" s="308"/>
      <c r="Q1" s="308"/>
    </row>
    <row r="2" spans="1:17" s="32" customFormat="1" ht="25.5" customHeight="1" thickBot="1">
      <c r="A2" s="66" t="s">
        <v>273</v>
      </c>
      <c r="B2" s="67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379" t="s">
        <v>303</v>
      </c>
      <c r="O2" s="379"/>
      <c r="P2" s="309"/>
      <c r="Q2" s="69"/>
    </row>
    <row r="3" spans="1:17" s="31" customFormat="1" ht="16.5" customHeight="1" thickTop="1">
      <c r="A3" s="127" t="s">
        <v>151</v>
      </c>
      <c r="B3" s="382" t="s">
        <v>274</v>
      </c>
      <c r="C3" s="383"/>
      <c r="D3" s="383"/>
      <c r="E3" s="384"/>
      <c r="F3" s="380" t="s">
        <v>288</v>
      </c>
      <c r="G3" s="378"/>
      <c r="H3" s="378"/>
      <c r="I3" s="131"/>
      <c r="J3" s="378" t="s">
        <v>295</v>
      </c>
      <c r="K3" s="378"/>
      <c r="L3" s="378"/>
      <c r="M3" s="378"/>
      <c r="N3" s="378"/>
      <c r="O3" s="378"/>
      <c r="P3" s="319"/>
      <c r="Q3" s="131"/>
    </row>
    <row r="4" spans="1:17" s="31" customFormat="1" ht="16.5" customHeight="1">
      <c r="A4" s="25" t="s">
        <v>156</v>
      </c>
      <c r="B4" s="151" t="s">
        <v>0</v>
      </c>
      <c r="C4" s="151" t="s">
        <v>275</v>
      </c>
      <c r="D4" s="151" t="s">
        <v>1</v>
      </c>
      <c r="E4" s="151" t="s">
        <v>2</v>
      </c>
      <c r="F4" s="385" t="s">
        <v>285</v>
      </c>
      <c r="G4" s="386"/>
      <c r="H4" s="386"/>
      <c r="I4" s="131"/>
      <c r="J4" s="377" t="s">
        <v>296</v>
      </c>
      <c r="K4" s="377"/>
      <c r="L4" s="377" t="s">
        <v>300</v>
      </c>
      <c r="M4" s="377"/>
      <c r="N4" s="377" t="s">
        <v>301</v>
      </c>
      <c r="O4" s="377"/>
      <c r="P4" s="319"/>
      <c r="Q4" s="131"/>
    </row>
    <row r="5" spans="1:17" s="31" customFormat="1" ht="16.5" customHeight="1">
      <c r="A5" s="25" t="s">
        <v>157</v>
      </c>
      <c r="B5" s="150"/>
      <c r="C5" s="153"/>
      <c r="D5" s="153" t="s">
        <v>3</v>
      </c>
      <c r="E5" s="178" t="s">
        <v>4</v>
      </c>
      <c r="F5" s="178" t="s">
        <v>270</v>
      </c>
      <c r="G5" s="152" t="s">
        <v>271</v>
      </c>
      <c r="H5" s="152" t="s">
        <v>287</v>
      </c>
      <c r="I5" s="131"/>
      <c r="J5" s="320" t="s">
        <v>297</v>
      </c>
      <c r="K5" s="320" t="s">
        <v>298</v>
      </c>
      <c r="L5" s="151" t="s">
        <v>297</v>
      </c>
      <c r="M5" s="151" t="s">
        <v>298</v>
      </c>
      <c r="N5" s="151" t="s">
        <v>297</v>
      </c>
      <c r="O5" s="318" t="s">
        <v>298</v>
      </c>
      <c r="P5" s="131"/>
      <c r="Q5" s="131"/>
    </row>
    <row r="6" spans="1:17" s="31" customFormat="1" ht="16.5" customHeight="1">
      <c r="A6" s="139" t="s">
        <v>95</v>
      </c>
      <c r="B6" s="130" t="s">
        <v>5</v>
      </c>
      <c r="C6" s="154" t="s">
        <v>6</v>
      </c>
      <c r="D6" s="154" t="s">
        <v>7</v>
      </c>
      <c r="E6" s="155" t="s">
        <v>7</v>
      </c>
      <c r="F6" s="155" t="s">
        <v>5</v>
      </c>
      <c r="G6" s="156" t="s">
        <v>272</v>
      </c>
      <c r="H6" s="156" t="s">
        <v>286</v>
      </c>
      <c r="I6" s="131"/>
      <c r="J6" s="155" t="s">
        <v>290</v>
      </c>
      <c r="K6" s="155" t="s">
        <v>299</v>
      </c>
      <c r="L6" s="154" t="s">
        <v>290</v>
      </c>
      <c r="M6" s="154" t="s">
        <v>299</v>
      </c>
      <c r="N6" s="154" t="s">
        <v>290</v>
      </c>
      <c r="O6" s="130" t="s">
        <v>299</v>
      </c>
      <c r="P6" s="131"/>
      <c r="Q6" s="131"/>
    </row>
    <row r="7" spans="1:17" s="32" customFormat="1" ht="41.25" customHeight="1">
      <c r="A7" s="25">
        <v>2002</v>
      </c>
      <c r="B7" s="46">
        <f>SUM(C7:E7)</f>
        <v>4433</v>
      </c>
      <c r="C7" s="44">
        <v>3384</v>
      </c>
      <c r="D7" s="44">
        <v>638</v>
      </c>
      <c r="E7" s="44">
        <v>411</v>
      </c>
      <c r="F7" s="44">
        <v>12208</v>
      </c>
      <c r="G7" s="44">
        <v>5934</v>
      </c>
      <c r="H7" s="44" t="s">
        <v>101</v>
      </c>
      <c r="I7" s="44"/>
      <c r="J7" s="48" t="s">
        <v>302</v>
      </c>
      <c r="K7" s="48" t="s">
        <v>101</v>
      </c>
      <c r="L7" s="44" t="s">
        <v>101</v>
      </c>
      <c r="M7" s="48" t="s">
        <v>101</v>
      </c>
      <c r="N7" s="44" t="s">
        <v>101</v>
      </c>
      <c r="O7" s="48" t="s">
        <v>101</v>
      </c>
      <c r="P7" s="48"/>
      <c r="Q7" s="44"/>
    </row>
    <row r="8" spans="1:17" s="32" customFormat="1" ht="41.25" customHeight="1">
      <c r="A8" s="25">
        <v>2003</v>
      </c>
      <c r="B8" s="46">
        <f>SUM(C8:E8)</f>
        <v>4452</v>
      </c>
      <c r="C8" s="44">
        <v>3472</v>
      </c>
      <c r="D8" s="44">
        <v>630</v>
      </c>
      <c r="E8" s="44">
        <v>350</v>
      </c>
      <c r="F8" s="44">
        <v>12382</v>
      </c>
      <c r="G8" s="44">
        <v>6069</v>
      </c>
      <c r="H8" s="44" t="s">
        <v>101</v>
      </c>
      <c r="I8" s="44"/>
      <c r="J8" s="48" t="s">
        <v>302</v>
      </c>
      <c r="K8" s="48" t="s">
        <v>101</v>
      </c>
      <c r="L8" s="44" t="s">
        <v>101</v>
      </c>
      <c r="M8" s="48" t="s">
        <v>101</v>
      </c>
      <c r="N8" s="44" t="s">
        <v>101</v>
      </c>
      <c r="O8" s="48" t="s">
        <v>101</v>
      </c>
      <c r="P8" s="48"/>
      <c r="Q8" s="44"/>
    </row>
    <row r="9" spans="1:17" s="32" customFormat="1" ht="41.25" customHeight="1">
      <c r="A9" s="25">
        <v>2004</v>
      </c>
      <c r="B9" s="46">
        <f>SUM(C9:E9)</f>
        <v>4391</v>
      </c>
      <c r="C9" s="44">
        <v>3426</v>
      </c>
      <c r="D9" s="44">
        <v>614</v>
      </c>
      <c r="E9" s="44">
        <v>351</v>
      </c>
      <c r="F9" s="44">
        <v>12013</v>
      </c>
      <c r="G9" s="44">
        <v>5685</v>
      </c>
      <c r="H9" s="44" t="s">
        <v>101</v>
      </c>
      <c r="I9" s="44"/>
      <c r="J9" s="48" t="s">
        <v>302</v>
      </c>
      <c r="K9" s="48" t="s">
        <v>101</v>
      </c>
      <c r="L9" s="44" t="s">
        <v>101</v>
      </c>
      <c r="M9" s="48" t="s">
        <v>101</v>
      </c>
      <c r="N9" s="44" t="s">
        <v>101</v>
      </c>
      <c r="O9" s="48" t="s">
        <v>101</v>
      </c>
      <c r="P9" s="48"/>
      <c r="Q9" s="44"/>
    </row>
    <row r="10" spans="1:17" s="32" customFormat="1" ht="41.25" customHeight="1">
      <c r="A10" s="25">
        <v>2005</v>
      </c>
      <c r="B10" s="46">
        <v>4791</v>
      </c>
      <c r="C10" s="44">
        <v>3117</v>
      </c>
      <c r="D10" s="44">
        <v>1674</v>
      </c>
      <c r="E10" s="44" t="s">
        <v>101</v>
      </c>
      <c r="F10" s="44">
        <v>12047</v>
      </c>
      <c r="G10" s="44">
        <v>5812</v>
      </c>
      <c r="H10" s="44" t="s">
        <v>101</v>
      </c>
      <c r="I10" s="48"/>
      <c r="J10" s="48" t="s">
        <v>302</v>
      </c>
      <c r="K10" s="48" t="s">
        <v>101</v>
      </c>
      <c r="L10" s="44" t="s">
        <v>101</v>
      </c>
      <c r="M10" s="48" t="s">
        <v>101</v>
      </c>
      <c r="N10" s="44" t="s">
        <v>101</v>
      </c>
      <c r="O10" s="48" t="s">
        <v>101</v>
      </c>
      <c r="P10" s="48"/>
      <c r="Q10" s="44"/>
    </row>
    <row r="11" spans="1:17" s="74" customFormat="1" ht="41.25" customHeight="1">
      <c r="A11" s="26">
        <v>2006</v>
      </c>
      <c r="B11" s="40">
        <f>SUM(B12:B18)</f>
        <v>6050</v>
      </c>
      <c r="C11" s="40">
        <f>SUM(C12:C18)</f>
        <v>4053</v>
      </c>
      <c r="D11" s="40">
        <f>SUM(D12:D18)</f>
        <v>1997</v>
      </c>
      <c r="E11" s="40" t="s">
        <v>101</v>
      </c>
      <c r="F11" s="40">
        <f>SUM(F12:F18)</f>
        <v>18380</v>
      </c>
      <c r="G11" s="40">
        <f>SUM(G12:G18)</f>
        <v>9255</v>
      </c>
      <c r="H11" s="40">
        <f>SUM(H12:H18)</f>
        <v>9125</v>
      </c>
      <c r="I11" s="302"/>
      <c r="J11" s="48" t="s">
        <v>302</v>
      </c>
      <c r="K11" s="48" t="s">
        <v>101</v>
      </c>
      <c r="L11" s="44" t="s">
        <v>101</v>
      </c>
      <c r="M11" s="48" t="s">
        <v>101</v>
      </c>
      <c r="N11" s="44" t="s">
        <v>101</v>
      </c>
      <c r="O11" s="48" t="s">
        <v>101</v>
      </c>
      <c r="P11" s="48"/>
      <c r="Q11" s="40"/>
    </row>
    <row r="12" spans="1:17" s="74" customFormat="1" ht="41.25" customHeight="1">
      <c r="A12" s="27" t="s">
        <v>158</v>
      </c>
      <c r="B12" s="46">
        <f aca="true" t="shared" si="0" ref="B12:B18">SUM(C12:D12)</f>
        <v>1369</v>
      </c>
      <c r="C12" s="44">
        <v>889</v>
      </c>
      <c r="D12" s="44">
        <v>480</v>
      </c>
      <c r="E12" s="44" t="s">
        <v>101</v>
      </c>
      <c r="F12" s="46">
        <f aca="true" t="shared" si="1" ref="F12:F18">SUM(G12:H12)</f>
        <v>4509</v>
      </c>
      <c r="G12" s="44">
        <v>2294</v>
      </c>
      <c r="H12" s="44">
        <v>2215</v>
      </c>
      <c r="I12" s="302"/>
      <c r="J12" s="48" t="s">
        <v>302</v>
      </c>
      <c r="K12" s="48" t="s">
        <v>101</v>
      </c>
      <c r="L12" s="44" t="s">
        <v>101</v>
      </c>
      <c r="M12" s="48" t="s">
        <v>101</v>
      </c>
      <c r="N12" s="44" t="s">
        <v>101</v>
      </c>
      <c r="O12" s="48" t="s">
        <v>101</v>
      </c>
      <c r="P12" s="48"/>
      <c r="Q12" s="44"/>
    </row>
    <row r="13" spans="1:17" s="74" customFormat="1" ht="41.25" customHeight="1">
      <c r="A13" s="27" t="s">
        <v>159</v>
      </c>
      <c r="B13" s="46">
        <f t="shared" si="0"/>
        <v>811</v>
      </c>
      <c r="C13" s="44">
        <v>527</v>
      </c>
      <c r="D13" s="44">
        <v>284</v>
      </c>
      <c r="E13" s="44" t="s">
        <v>101</v>
      </c>
      <c r="F13" s="46">
        <f t="shared" si="1"/>
        <v>2337</v>
      </c>
      <c r="G13" s="44">
        <v>1146</v>
      </c>
      <c r="H13" s="44">
        <v>1191</v>
      </c>
      <c r="I13" s="302"/>
      <c r="J13" s="48" t="s">
        <v>302</v>
      </c>
      <c r="K13" s="48" t="s">
        <v>101</v>
      </c>
      <c r="L13" s="44" t="s">
        <v>101</v>
      </c>
      <c r="M13" s="48" t="s">
        <v>101</v>
      </c>
      <c r="N13" s="44" t="s">
        <v>101</v>
      </c>
      <c r="O13" s="48" t="s">
        <v>101</v>
      </c>
      <c r="P13" s="48"/>
      <c r="Q13" s="44"/>
    </row>
    <row r="14" spans="1:17" s="74" customFormat="1" ht="41.25" customHeight="1">
      <c r="A14" s="27" t="s">
        <v>160</v>
      </c>
      <c r="B14" s="46">
        <f t="shared" si="0"/>
        <v>826</v>
      </c>
      <c r="C14" s="44">
        <v>537</v>
      </c>
      <c r="D14" s="44">
        <v>289</v>
      </c>
      <c r="E14" s="44" t="s">
        <v>101</v>
      </c>
      <c r="F14" s="46">
        <f t="shared" si="1"/>
        <v>2389</v>
      </c>
      <c r="G14" s="44">
        <v>1179</v>
      </c>
      <c r="H14" s="44">
        <v>1210</v>
      </c>
      <c r="I14" s="302"/>
      <c r="J14" s="48" t="s">
        <v>302</v>
      </c>
      <c r="K14" s="48" t="s">
        <v>101</v>
      </c>
      <c r="L14" s="44" t="s">
        <v>101</v>
      </c>
      <c r="M14" s="48" t="s">
        <v>101</v>
      </c>
      <c r="N14" s="44" t="s">
        <v>101</v>
      </c>
      <c r="O14" s="48" t="s">
        <v>101</v>
      </c>
      <c r="P14" s="48"/>
      <c r="Q14" s="44"/>
    </row>
    <row r="15" spans="1:17" s="74" customFormat="1" ht="41.25" customHeight="1">
      <c r="A15" s="27" t="s">
        <v>161</v>
      </c>
      <c r="B15" s="46">
        <f t="shared" si="0"/>
        <v>1056</v>
      </c>
      <c r="C15" s="44">
        <v>809</v>
      </c>
      <c r="D15" s="44">
        <v>247</v>
      </c>
      <c r="E15" s="44" t="s">
        <v>101</v>
      </c>
      <c r="F15" s="46">
        <f t="shared" si="1"/>
        <v>3188</v>
      </c>
      <c r="G15" s="44">
        <v>1625</v>
      </c>
      <c r="H15" s="44">
        <v>1563</v>
      </c>
      <c r="I15" s="302"/>
      <c r="J15" s="48" t="s">
        <v>302</v>
      </c>
      <c r="K15" s="48" t="s">
        <v>101</v>
      </c>
      <c r="L15" s="44" t="s">
        <v>101</v>
      </c>
      <c r="M15" s="48" t="s">
        <v>101</v>
      </c>
      <c r="N15" s="44" t="s">
        <v>101</v>
      </c>
      <c r="O15" s="48" t="s">
        <v>101</v>
      </c>
      <c r="P15" s="48"/>
      <c r="Q15" s="44"/>
    </row>
    <row r="16" spans="1:17" s="74" customFormat="1" ht="41.25" customHeight="1">
      <c r="A16" s="27" t="s">
        <v>162</v>
      </c>
      <c r="B16" s="46">
        <f t="shared" si="0"/>
        <v>710</v>
      </c>
      <c r="C16" s="44">
        <v>461</v>
      </c>
      <c r="D16" s="44">
        <v>249</v>
      </c>
      <c r="E16" s="44" t="s">
        <v>101</v>
      </c>
      <c r="F16" s="46">
        <f t="shared" si="1"/>
        <v>2006</v>
      </c>
      <c r="G16" s="44">
        <v>1032</v>
      </c>
      <c r="H16" s="44">
        <v>974</v>
      </c>
      <c r="I16" s="302"/>
      <c r="J16" s="48" t="s">
        <v>302</v>
      </c>
      <c r="K16" s="48" t="s">
        <v>101</v>
      </c>
      <c r="L16" s="44" t="s">
        <v>101</v>
      </c>
      <c r="M16" s="48" t="s">
        <v>101</v>
      </c>
      <c r="N16" s="44" t="s">
        <v>101</v>
      </c>
      <c r="O16" s="48" t="s">
        <v>101</v>
      </c>
      <c r="P16" s="48"/>
      <c r="Q16" s="44"/>
    </row>
    <row r="17" spans="1:17" s="74" customFormat="1" ht="41.25" customHeight="1">
      <c r="A17" s="27" t="s">
        <v>163</v>
      </c>
      <c r="B17" s="46">
        <f t="shared" si="0"/>
        <v>709</v>
      </c>
      <c r="C17" s="44">
        <v>460</v>
      </c>
      <c r="D17" s="44">
        <v>249</v>
      </c>
      <c r="E17" s="44" t="s">
        <v>101</v>
      </c>
      <c r="F17" s="46">
        <f t="shared" si="1"/>
        <v>2249</v>
      </c>
      <c r="G17" s="44">
        <v>1123</v>
      </c>
      <c r="H17" s="44">
        <v>1126</v>
      </c>
      <c r="I17" s="302"/>
      <c r="J17" s="48" t="s">
        <v>302</v>
      </c>
      <c r="K17" s="48" t="s">
        <v>101</v>
      </c>
      <c r="L17" s="44" t="s">
        <v>101</v>
      </c>
      <c r="M17" s="48" t="s">
        <v>101</v>
      </c>
      <c r="N17" s="44" t="s">
        <v>101</v>
      </c>
      <c r="O17" s="48" t="s">
        <v>101</v>
      </c>
      <c r="P17" s="48"/>
      <c r="Q17" s="44"/>
    </row>
    <row r="18" spans="1:17" s="74" customFormat="1" ht="41.25" customHeight="1" thickBot="1">
      <c r="A18" s="28" t="s">
        <v>164</v>
      </c>
      <c r="B18" s="124">
        <f t="shared" si="0"/>
        <v>569</v>
      </c>
      <c r="C18" s="117">
        <v>370</v>
      </c>
      <c r="D18" s="117">
        <v>199</v>
      </c>
      <c r="E18" s="117" t="s">
        <v>101</v>
      </c>
      <c r="F18" s="52">
        <f t="shared" si="1"/>
        <v>1702</v>
      </c>
      <c r="G18" s="117">
        <v>856</v>
      </c>
      <c r="H18" s="117">
        <v>846</v>
      </c>
      <c r="I18" s="302"/>
      <c r="J18" s="53" t="s">
        <v>302</v>
      </c>
      <c r="K18" s="53" t="s">
        <v>101</v>
      </c>
      <c r="L18" s="117" t="s">
        <v>101</v>
      </c>
      <c r="M18" s="53" t="s">
        <v>101</v>
      </c>
      <c r="N18" s="117" t="s">
        <v>101</v>
      </c>
      <c r="O18" s="53" t="s">
        <v>101</v>
      </c>
      <c r="P18" s="48"/>
      <c r="Q18" s="44"/>
    </row>
    <row r="19" ht="19.5" customHeight="1" thickTop="1">
      <c r="A19" s="32" t="s">
        <v>94</v>
      </c>
    </row>
  </sheetData>
  <mergeCells count="9">
    <mergeCell ref="A1:H1"/>
    <mergeCell ref="B3:E3"/>
    <mergeCell ref="F4:H4"/>
    <mergeCell ref="J4:K4"/>
    <mergeCell ref="N4:O4"/>
    <mergeCell ref="J3:O3"/>
    <mergeCell ref="N2:O2"/>
    <mergeCell ref="F3:H3"/>
    <mergeCell ref="L4:M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2">
      <pane xSplit="1" ySplit="5" topLeftCell="B10" activePane="bottomRight" state="frozen"/>
      <selection pane="topLeft" activeCell="A2" sqref="A2"/>
      <selection pane="topRight" activeCell="B2" sqref="B2"/>
      <selection pane="bottomLeft" activeCell="A7" sqref="A7"/>
      <selection pane="bottomRight" activeCell="C14" sqref="C14"/>
    </sheetView>
  </sheetViews>
  <sheetFormatPr defaultColWidth="8.88671875" defaultRowHeight="13.5"/>
  <cols>
    <col min="1" max="1" width="9.77734375" style="78" customWidth="1"/>
    <col min="2" max="4" width="17.99609375" style="78" customWidth="1"/>
    <col min="5" max="5" width="17.99609375" style="76" customWidth="1"/>
    <col min="6" max="6" width="2.77734375" style="76" customWidth="1"/>
    <col min="7" max="7" width="17.3359375" style="76" customWidth="1"/>
    <col min="8" max="9" width="17.3359375" style="90" customWidth="1"/>
    <col min="10" max="10" width="17.3359375" style="91" customWidth="1"/>
    <col min="11" max="11" width="8.21484375" style="78" customWidth="1"/>
    <col min="12" max="16384" width="8.88671875" style="78" customWidth="1"/>
  </cols>
  <sheetData>
    <row r="1" spans="1:10" s="65" customFormat="1" ht="45" customHeight="1">
      <c r="A1" s="388" t="s">
        <v>259</v>
      </c>
      <c r="B1" s="388"/>
      <c r="C1" s="388"/>
      <c r="D1" s="388"/>
      <c r="E1" s="388"/>
      <c r="F1" s="296"/>
      <c r="G1" s="389" t="s">
        <v>135</v>
      </c>
      <c r="H1" s="389"/>
      <c r="I1" s="389"/>
      <c r="J1" s="389"/>
    </row>
    <row r="2" spans="1:10" s="81" customFormat="1" ht="25.5" customHeight="1" thickBot="1">
      <c r="A2" s="79" t="s">
        <v>120</v>
      </c>
      <c r="B2" s="80"/>
      <c r="C2" s="80"/>
      <c r="D2" s="80"/>
      <c r="E2" s="80"/>
      <c r="G2" s="80"/>
      <c r="H2" s="80"/>
      <c r="I2" s="80"/>
      <c r="J2" s="80" t="s">
        <v>121</v>
      </c>
    </row>
    <row r="3" spans="1:10" s="81" customFormat="1" ht="16.5" customHeight="1" thickTop="1">
      <c r="A3" s="136"/>
      <c r="B3" s="157" t="s">
        <v>289</v>
      </c>
      <c r="C3" s="158" t="s">
        <v>122</v>
      </c>
      <c r="D3" s="159"/>
      <c r="E3" s="95"/>
      <c r="F3" s="95"/>
      <c r="G3" s="132"/>
      <c r="H3" s="387" t="s">
        <v>123</v>
      </c>
      <c r="I3" s="387"/>
      <c r="J3" s="387"/>
    </row>
    <row r="4" spans="1:10" s="81" customFormat="1" ht="15.75" customHeight="1">
      <c r="A4" s="136" t="s">
        <v>34</v>
      </c>
      <c r="B4" s="136"/>
      <c r="C4" s="160"/>
      <c r="E4" s="135" t="s">
        <v>8</v>
      </c>
      <c r="F4" s="95"/>
      <c r="G4" s="134" t="s">
        <v>124</v>
      </c>
      <c r="H4" s="133" t="s">
        <v>125</v>
      </c>
      <c r="I4" s="135" t="s">
        <v>8</v>
      </c>
      <c r="J4" s="161" t="s">
        <v>9</v>
      </c>
    </row>
    <row r="5" spans="1:10" s="81" customFormat="1" ht="15.75" customHeight="1">
      <c r="A5" s="136" t="s">
        <v>126</v>
      </c>
      <c r="B5" s="136"/>
      <c r="C5" s="136"/>
      <c r="D5" s="165" t="s">
        <v>127</v>
      </c>
      <c r="E5" s="160"/>
      <c r="F5" s="95"/>
      <c r="G5" s="136"/>
      <c r="H5" s="95"/>
      <c r="I5" s="145"/>
      <c r="J5" s="162"/>
    </row>
    <row r="6" spans="1:10" s="81" customFormat="1" ht="15.75" customHeight="1">
      <c r="A6" s="129"/>
      <c r="B6" s="129" t="s">
        <v>290</v>
      </c>
      <c r="C6" s="129" t="s">
        <v>128</v>
      </c>
      <c r="D6" s="129" t="s">
        <v>129</v>
      </c>
      <c r="E6" s="163" t="s">
        <v>130</v>
      </c>
      <c r="F6" s="95"/>
      <c r="G6" s="129" t="s">
        <v>131</v>
      </c>
      <c r="H6" s="129" t="s">
        <v>5</v>
      </c>
      <c r="I6" s="128" t="s">
        <v>132</v>
      </c>
      <c r="J6" s="164" t="s">
        <v>133</v>
      </c>
    </row>
    <row r="7" spans="1:11" s="32" customFormat="1" ht="99.75" customHeight="1">
      <c r="A7" s="71">
        <v>2002</v>
      </c>
      <c r="B7" s="84">
        <v>53364</v>
      </c>
      <c r="C7" s="46">
        <v>7657</v>
      </c>
      <c r="D7" s="45">
        <f>C7/B7*100</f>
        <v>14.348624540888988</v>
      </c>
      <c r="E7" s="46">
        <v>2750</v>
      </c>
      <c r="F7" s="46"/>
      <c r="G7" s="46">
        <v>4907</v>
      </c>
      <c r="H7" s="82">
        <f>SUM(I7:J7)</f>
        <v>1.73</v>
      </c>
      <c r="I7" s="82">
        <v>0.62</v>
      </c>
      <c r="J7" s="82">
        <v>1.11</v>
      </c>
      <c r="K7" s="83"/>
    </row>
    <row r="8" spans="1:11" s="32" customFormat="1" ht="99.75" customHeight="1">
      <c r="A8" s="71">
        <v>2003</v>
      </c>
      <c r="B8" s="84">
        <v>53365</v>
      </c>
      <c r="C8" s="46">
        <v>7606</v>
      </c>
      <c r="D8" s="45">
        <f>C8/B8*100</f>
        <v>14.252787407476811</v>
      </c>
      <c r="E8" s="46">
        <v>2736</v>
      </c>
      <c r="F8" s="46"/>
      <c r="G8" s="46">
        <v>4870</v>
      </c>
      <c r="H8" s="82">
        <f>SUM(I8:J8)</f>
        <v>1.73</v>
      </c>
      <c r="I8" s="82">
        <v>0.62</v>
      </c>
      <c r="J8" s="82">
        <v>1.11</v>
      </c>
      <c r="K8" s="83"/>
    </row>
    <row r="9" spans="1:10" s="32" customFormat="1" ht="99.75" customHeight="1">
      <c r="A9" s="71">
        <v>2004</v>
      </c>
      <c r="B9" s="84">
        <v>53363</v>
      </c>
      <c r="C9" s="46">
        <v>7590</v>
      </c>
      <c r="D9" s="45">
        <f>C9/B9*100</f>
        <v>14.223338268088376</v>
      </c>
      <c r="E9" s="46">
        <v>2767</v>
      </c>
      <c r="F9" s="46"/>
      <c r="G9" s="46">
        <v>4823</v>
      </c>
      <c r="H9" s="82">
        <f>SUM(I9:J9)</f>
        <v>1.7000000000000002</v>
      </c>
      <c r="I9" s="82">
        <v>0.62</v>
      </c>
      <c r="J9" s="82">
        <v>1.08</v>
      </c>
    </row>
    <row r="10" spans="1:10" s="32" customFormat="1" ht="99.75" customHeight="1">
      <c r="A10" s="71">
        <v>2005</v>
      </c>
      <c r="B10" s="321">
        <v>53353</v>
      </c>
      <c r="C10" s="46">
        <v>7579</v>
      </c>
      <c r="D10" s="49">
        <v>14.2</v>
      </c>
      <c r="E10" s="46">
        <v>4814</v>
      </c>
      <c r="F10" s="46"/>
      <c r="G10" s="46">
        <v>2765</v>
      </c>
      <c r="H10" s="82">
        <f>SUM(I10:J10)</f>
        <v>1.58</v>
      </c>
      <c r="I10" s="82">
        <v>1</v>
      </c>
      <c r="J10" s="82">
        <v>0.58</v>
      </c>
    </row>
    <row r="11" spans="1:10" s="74" customFormat="1" ht="99.75" customHeight="1" thickBot="1">
      <c r="A11" s="72">
        <v>2006</v>
      </c>
      <c r="B11" s="85">
        <v>53346</v>
      </c>
      <c r="C11" s="73">
        <v>7520</v>
      </c>
      <c r="D11" s="86">
        <v>14.1</v>
      </c>
      <c r="E11" s="73">
        <v>4532</v>
      </c>
      <c r="F11" s="115"/>
      <c r="G11" s="73">
        <v>2988</v>
      </c>
      <c r="H11" s="87">
        <f>SUM(I11:J11)</f>
        <v>1.69</v>
      </c>
      <c r="I11" s="87">
        <v>1.02</v>
      </c>
      <c r="J11" s="87">
        <v>0.67</v>
      </c>
    </row>
    <row r="12" spans="1:10" s="81" customFormat="1" ht="19.5" customHeight="1" thickTop="1">
      <c r="A12" s="88" t="s">
        <v>134</v>
      </c>
      <c r="B12" s="88"/>
      <c r="C12" s="88"/>
      <c r="D12" s="88"/>
      <c r="J12" s="89"/>
    </row>
  </sheetData>
  <mergeCells count="3">
    <mergeCell ref="H3:J3"/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4">
      <pane xSplit="1" ySplit="3" topLeftCell="B10" activePane="bottomRight" state="frozen"/>
      <selection pane="topLeft" activeCell="A4" sqref="A4"/>
      <selection pane="topRight" activeCell="B4" sqref="B4"/>
      <selection pane="bottomLeft" activeCell="A7" sqref="A7"/>
      <selection pane="bottomRight" activeCell="C12" sqref="C12"/>
    </sheetView>
  </sheetViews>
  <sheetFormatPr defaultColWidth="8.88671875" defaultRowHeight="13.5"/>
  <cols>
    <col min="1" max="1" width="9.77734375" style="78" customWidth="1"/>
    <col min="2" max="2" width="23.5546875" style="76" customWidth="1"/>
    <col min="3" max="3" width="23.5546875" style="111" customWidth="1"/>
    <col min="4" max="4" width="23.5546875" style="1" customWidth="1"/>
    <col min="5" max="5" width="2.77734375" style="23" customWidth="1"/>
    <col min="6" max="8" width="23.6640625" style="111" customWidth="1"/>
    <col min="9" max="16384" width="13.3359375" style="78" customWidth="1"/>
  </cols>
  <sheetData>
    <row r="1" spans="1:8" s="65" customFormat="1" ht="45" customHeight="1">
      <c r="A1" s="389" t="s">
        <v>260</v>
      </c>
      <c r="B1" s="389"/>
      <c r="C1" s="389"/>
      <c r="D1" s="389"/>
      <c r="E1" s="297"/>
      <c r="F1" s="390" t="s">
        <v>258</v>
      </c>
      <c r="G1" s="390"/>
      <c r="H1" s="390"/>
    </row>
    <row r="2" spans="1:8" s="32" customFormat="1" ht="25.5" customHeight="1" thickBot="1">
      <c r="A2" s="66" t="s">
        <v>35</v>
      </c>
      <c r="B2" s="68"/>
      <c r="C2" s="66"/>
      <c r="D2" s="92"/>
      <c r="E2" s="93"/>
      <c r="F2" s="66"/>
      <c r="G2" s="66"/>
      <c r="H2" s="94" t="s">
        <v>36</v>
      </c>
    </row>
    <row r="3" spans="1:8" s="31" customFormat="1" ht="16.5" customHeight="1" thickTop="1">
      <c r="A3" s="25"/>
      <c r="B3" s="382" t="s">
        <v>172</v>
      </c>
      <c r="C3" s="384"/>
      <c r="D3" s="95" t="s">
        <v>136</v>
      </c>
      <c r="E3" s="95"/>
      <c r="F3" s="166" t="s">
        <v>137</v>
      </c>
      <c r="G3" s="393" t="s">
        <v>138</v>
      </c>
      <c r="H3" s="394"/>
    </row>
    <row r="4" spans="1:8" s="31" customFormat="1" ht="16.5" customHeight="1">
      <c r="A4" s="25" t="s">
        <v>34</v>
      </c>
      <c r="B4" s="391" t="s">
        <v>173</v>
      </c>
      <c r="C4" s="392"/>
      <c r="D4" s="95" t="s">
        <v>139</v>
      </c>
      <c r="E4" s="95"/>
      <c r="F4" s="129" t="s">
        <v>140</v>
      </c>
      <c r="G4" s="391" t="s">
        <v>141</v>
      </c>
      <c r="H4" s="395"/>
    </row>
    <row r="5" spans="1:8" s="31" customFormat="1" ht="16.5" customHeight="1">
      <c r="A5" s="25" t="s">
        <v>142</v>
      </c>
      <c r="B5" s="167" t="s">
        <v>143</v>
      </c>
      <c r="C5" s="168" t="s">
        <v>144</v>
      </c>
      <c r="D5" s="133" t="s">
        <v>145</v>
      </c>
      <c r="E5" s="95"/>
      <c r="F5" s="168" t="s">
        <v>146</v>
      </c>
      <c r="G5" s="168" t="s">
        <v>143</v>
      </c>
      <c r="H5" s="169" t="s">
        <v>146</v>
      </c>
    </row>
    <row r="6" spans="1:8" s="31" customFormat="1" ht="16.5" customHeight="1">
      <c r="A6" s="140"/>
      <c r="B6" s="170" t="s">
        <v>147</v>
      </c>
      <c r="C6" s="171" t="s">
        <v>148</v>
      </c>
      <c r="D6" s="128" t="s">
        <v>149</v>
      </c>
      <c r="E6" s="95"/>
      <c r="F6" s="171" t="s">
        <v>148</v>
      </c>
      <c r="G6" s="170" t="s">
        <v>147</v>
      </c>
      <c r="H6" s="172" t="s">
        <v>148</v>
      </c>
    </row>
    <row r="7" spans="1:8" s="32" customFormat="1" ht="99.75" customHeight="1">
      <c r="A7" s="71">
        <v>2002</v>
      </c>
      <c r="B7" s="99">
        <f>SUM(D7,G7)</f>
        <v>33399</v>
      </c>
      <c r="C7" s="98">
        <f>SUM(F7,H7)</f>
        <v>4466.1</v>
      </c>
      <c r="D7" s="96">
        <v>26749</v>
      </c>
      <c r="E7" s="97"/>
      <c r="F7" s="98">
        <v>3729.6</v>
      </c>
      <c r="G7" s="96">
        <v>6650</v>
      </c>
      <c r="H7" s="98">
        <v>736.5</v>
      </c>
    </row>
    <row r="8" spans="1:8" s="32" customFormat="1" ht="99.75" customHeight="1">
      <c r="A8" s="71">
        <v>2003</v>
      </c>
      <c r="B8" s="99">
        <f>SUM(D8,G8)</f>
        <v>33399</v>
      </c>
      <c r="C8" s="98">
        <f>SUM(F8,H8)</f>
        <v>4466.1</v>
      </c>
      <c r="D8" s="96">
        <v>26749</v>
      </c>
      <c r="E8" s="97"/>
      <c r="F8" s="98">
        <v>3729.6</v>
      </c>
      <c r="G8" s="96">
        <v>6650</v>
      </c>
      <c r="H8" s="98">
        <v>736.5</v>
      </c>
    </row>
    <row r="9" spans="1:8" s="32" customFormat="1" ht="99.75" customHeight="1">
      <c r="A9" s="71">
        <v>2004</v>
      </c>
      <c r="B9" s="99">
        <f>SUM(D9,G9)</f>
        <v>33399</v>
      </c>
      <c r="C9" s="98">
        <f>SUM(F9,H9)</f>
        <v>4466.1</v>
      </c>
      <c r="D9" s="96">
        <v>26749</v>
      </c>
      <c r="E9" s="97"/>
      <c r="F9" s="98">
        <v>3729.6</v>
      </c>
      <c r="G9" s="96">
        <v>6650</v>
      </c>
      <c r="H9" s="98">
        <v>736.5</v>
      </c>
    </row>
    <row r="10" spans="1:8" s="32" customFormat="1" ht="99.75" customHeight="1">
      <c r="A10" s="311">
        <v>2005</v>
      </c>
      <c r="B10" s="99">
        <f>SUM(D10,G10)</f>
        <v>33294</v>
      </c>
      <c r="C10" s="98">
        <f>SUM(F10,H10)</f>
        <v>4467.4</v>
      </c>
      <c r="D10" s="312">
        <v>26695</v>
      </c>
      <c r="E10" s="310"/>
      <c r="F10" s="322">
        <v>3730.9</v>
      </c>
      <c r="G10" s="312">
        <v>6599</v>
      </c>
      <c r="H10" s="322">
        <v>736.5</v>
      </c>
    </row>
    <row r="11" spans="1:8" s="74" customFormat="1" ht="99.75" customHeight="1" thickBot="1">
      <c r="A11" s="100">
        <v>2006</v>
      </c>
      <c r="B11" s="101">
        <f>SUM(D11,G11)</f>
        <v>33220</v>
      </c>
      <c r="C11" s="102">
        <f>SUM(F11,H11)</f>
        <v>4473.4</v>
      </c>
      <c r="D11" s="103">
        <v>26777</v>
      </c>
      <c r="E11" s="104"/>
      <c r="F11" s="105">
        <v>3744.2</v>
      </c>
      <c r="G11" s="103">
        <v>6443</v>
      </c>
      <c r="H11" s="105">
        <v>729.2</v>
      </c>
    </row>
    <row r="12" spans="1:8" ht="19.5" customHeight="1" thickTop="1">
      <c r="A12" s="106" t="s">
        <v>150</v>
      </c>
      <c r="B12" s="107"/>
      <c r="C12" s="107"/>
      <c r="D12" s="23"/>
      <c r="F12" s="107"/>
      <c r="G12" s="107"/>
      <c r="H12" s="107"/>
    </row>
    <row r="13" spans="2:8" ht="13.5">
      <c r="B13" s="107"/>
      <c r="C13" s="107"/>
      <c r="D13" s="23"/>
      <c r="F13" s="107"/>
      <c r="G13" s="107"/>
      <c r="H13" s="107"/>
    </row>
    <row r="14" spans="1:8" s="74" customFormat="1" ht="30" customHeight="1">
      <c r="A14" s="108"/>
      <c r="B14" s="109"/>
      <c r="C14" s="109"/>
      <c r="D14" s="110"/>
      <c r="E14" s="110"/>
      <c r="F14" s="109"/>
      <c r="G14" s="110"/>
      <c r="H14" s="109"/>
    </row>
    <row r="15" ht="13.5">
      <c r="B15" s="111"/>
    </row>
    <row r="16" ht="13.5">
      <c r="B16" s="111"/>
    </row>
    <row r="17" ht="13.5">
      <c r="B17" s="111"/>
    </row>
    <row r="18" ht="13.5">
      <c r="B18" s="111"/>
    </row>
    <row r="19" ht="13.5">
      <c r="B19" s="111"/>
    </row>
    <row r="20" ht="13.5">
      <c r="B20" s="111"/>
    </row>
    <row r="21" ht="13.5">
      <c r="B21" s="111"/>
    </row>
    <row r="22" ht="13.5">
      <c r="B22" s="111"/>
    </row>
    <row r="23" ht="13.5">
      <c r="B23" s="111"/>
    </row>
    <row r="24" ht="13.5">
      <c r="B24" s="111"/>
    </row>
    <row r="25" ht="13.5">
      <c r="B25" s="111"/>
    </row>
    <row r="26" ht="13.5">
      <c r="B26" s="111"/>
    </row>
    <row r="27" ht="13.5">
      <c r="B27" s="111"/>
    </row>
    <row r="28" ht="13.5">
      <c r="B28" s="111"/>
    </row>
    <row r="29" ht="13.5">
      <c r="B29" s="111"/>
    </row>
    <row r="30" ht="13.5">
      <c r="B30" s="111"/>
    </row>
    <row r="31" ht="13.5">
      <c r="B31" s="111"/>
    </row>
    <row r="32" ht="13.5">
      <c r="B32" s="111"/>
    </row>
    <row r="33" ht="13.5">
      <c r="B33" s="111"/>
    </row>
    <row r="34" ht="13.5">
      <c r="B34" s="111"/>
    </row>
    <row r="35" ht="13.5">
      <c r="B35" s="111"/>
    </row>
    <row r="36" ht="13.5">
      <c r="B36" s="111"/>
    </row>
    <row r="37" ht="13.5">
      <c r="B37" s="111"/>
    </row>
    <row r="38" ht="13.5">
      <c r="B38" s="111"/>
    </row>
    <row r="39" ht="13.5">
      <c r="B39" s="111"/>
    </row>
    <row r="40" ht="13.5">
      <c r="B40" s="111"/>
    </row>
    <row r="41" ht="13.5">
      <c r="B41" s="111"/>
    </row>
    <row r="42" ht="13.5">
      <c r="B42" s="111"/>
    </row>
    <row r="43" ht="13.5">
      <c r="B43" s="111"/>
    </row>
    <row r="44" ht="13.5">
      <c r="B44" s="111"/>
    </row>
    <row r="45" ht="13.5">
      <c r="B45" s="111"/>
    </row>
    <row r="46" ht="13.5">
      <c r="B46" s="111"/>
    </row>
    <row r="47" ht="13.5">
      <c r="B47" s="111"/>
    </row>
    <row r="48" ht="13.5">
      <c r="B48" s="111"/>
    </row>
    <row r="49" ht="13.5">
      <c r="B49" s="111"/>
    </row>
    <row r="50" ht="13.5">
      <c r="B50" s="111"/>
    </row>
    <row r="51" ht="13.5">
      <c r="B51" s="111"/>
    </row>
    <row r="52" ht="13.5">
      <c r="B52" s="111"/>
    </row>
    <row r="53" ht="13.5">
      <c r="B53" s="111"/>
    </row>
    <row r="54" ht="13.5">
      <c r="B54" s="111"/>
    </row>
    <row r="55" ht="13.5">
      <c r="B55" s="111"/>
    </row>
    <row r="56" ht="13.5">
      <c r="B56" s="111"/>
    </row>
    <row r="57" ht="13.5">
      <c r="B57" s="111"/>
    </row>
    <row r="58" ht="13.5">
      <c r="B58" s="111"/>
    </row>
    <row r="59" ht="13.5">
      <c r="B59" s="111"/>
    </row>
    <row r="60" ht="13.5">
      <c r="B60" s="111"/>
    </row>
    <row r="61" ht="13.5">
      <c r="B61" s="111"/>
    </row>
    <row r="62" ht="13.5">
      <c r="B62" s="111"/>
    </row>
    <row r="63" ht="13.5">
      <c r="B63" s="111"/>
    </row>
    <row r="64" ht="13.5">
      <c r="B64" s="111"/>
    </row>
    <row r="65" ht="13.5">
      <c r="B65" s="111"/>
    </row>
    <row r="66" ht="13.5">
      <c r="B66" s="111"/>
    </row>
    <row r="67" ht="13.5">
      <c r="B67" s="111"/>
    </row>
    <row r="68" ht="13.5">
      <c r="B68" s="111"/>
    </row>
    <row r="69" ht="13.5">
      <c r="B69" s="111"/>
    </row>
    <row r="70" ht="13.5">
      <c r="B70" s="111"/>
    </row>
    <row r="71" ht="13.5">
      <c r="B71" s="111"/>
    </row>
    <row r="72" ht="13.5">
      <c r="B72" s="111"/>
    </row>
    <row r="73" ht="13.5">
      <c r="B73" s="111"/>
    </row>
    <row r="74" ht="13.5">
      <c r="B74" s="111"/>
    </row>
    <row r="75" ht="13.5">
      <c r="B75" s="111"/>
    </row>
    <row r="76" ht="13.5">
      <c r="B76" s="111"/>
    </row>
    <row r="77" ht="13.5">
      <c r="B77" s="111"/>
    </row>
    <row r="78" ht="13.5">
      <c r="B78" s="111"/>
    </row>
    <row r="79" ht="13.5">
      <c r="B79" s="111"/>
    </row>
    <row r="80" ht="13.5">
      <c r="B80" s="111"/>
    </row>
    <row r="81" ht="13.5">
      <c r="B81" s="111"/>
    </row>
    <row r="82" ht="13.5">
      <c r="B82" s="111"/>
    </row>
    <row r="83" ht="13.5">
      <c r="B83" s="111"/>
    </row>
    <row r="84" ht="13.5">
      <c r="B84" s="111"/>
    </row>
    <row r="85" ht="13.5">
      <c r="B85" s="111"/>
    </row>
    <row r="86" ht="13.5">
      <c r="B86" s="111"/>
    </row>
    <row r="87" ht="13.5">
      <c r="B87" s="111"/>
    </row>
    <row r="88" ht="13.5">
      <c r="B88" s="111"/>
    </row>
    <row r="89" ht="13.5">
      <c r="B89" s="111"/>
    </row>
    <row r="90" ht="13.5">
      <c r="B90" s="111"/>
    </row>
    <row r="91" ht="13.5">
      <c r="B91" s="111"/>
    </row>
    <row r="92" ht="13.5">
      <c r="B92" s="111"/>
    </row>
    <row r="93" ht="13.5">
      <c r="B93" s="111"/>
    </row>
    <row r="94" ht="13.5">
      <c r="B94" s="111"/>
    </row>
    <row r="95" ht="13.5">
      <c r="B95" s="111"/>
    </row>
    <row r="96" ht="13.5">
      <c r="B96" s="111"/>
    </row>
    <row r="97" ht="13.5">
      <c r="B97" s="111"/>
    </row>
    <row r="98" ht="13.5">
      <c r="B98" s="111"/>
    </row>
    <row r="99" ht="13.5">
      <c r="B99" s="111"/>
    </row>
    <row r="100" ht="13.5">
      <c r="B100" s="111"/>
    </row>
    <row r="101" ht="13.5">
      <c r="B101" s="111"/>
    </row>
    <row r="102" ht="13.5">
      <c r="B102" s="111"/>
    </row>
    <row r="103" ht="13.5">
      <c r="B103" s="111"/>
    </row>
    <row r="104" ht="13.5">
      <c r="B104" s="111"/>
    </row>
    <row r="105" ht="13.5">
      <c r="B105" s="111"/>
    </row>
    <row r="106" ht="13.5">
      <c r="B106" s="111"/>
    </row>
    <row r="107" ht="13.5">
      <c r="B107" s="111"/>
    </row>
    <row r="108" ht="13.5">
      <c r="B108" s="111"/>
    </row>
    <row r="109" ht="13.5">
      <c r="B109" s="111"/>
    </row>
    <row r="110" ht="13.5">
      <c r="B110" s="111"/>
    </row>
    <row r="111" ht="13.5">
      <c r="B111" s="111"/>
    </row>
    <row r="112" ht="13.5">
      <c r="B112" s="111"/>
    </row>
    <row r="113" ht="13.5">
      <c r="B113" s="111"/>
    </row>
    <row r="114" ht="13.5">
      <c r="B114" s="111"/>
    </row>
    <row r="115" ht="13.5">
      <c r="B115" s="111"/>
    </row>
    <row r="116" ht="13.5">
      <c r="B116" s="111"/>
    </row>
    <row r="117" ht="13.5">
      <c r="B117" s="111"/>
    </row>
    <row r="118" ht="13.5">
      <c r="B118" s="111"/>
    </row>
    <row r="119" ht="13.5">
      <c r="B119" s="111"/>
    </row>
  </sheetData>
  <mergeCells count="6">
    <mergeCell ref="F1:H1"/>
    <mergeCell ref="A1:D1"/>
    <mergeCell ref="B3:C3"/>
    <mergeCell ref="B4:C4"/>
    <mergeCell ref="G3:H3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D10">
      <selection activeCell="G19" sqref="G19"/>
    </sheetView>
  </sheetViews>
  <sheetFormatPr defaultColWidth="8.88671875" defaultRowHeight="13.5"/>
  <cols>
    <col min="1" max="1" width="14.5546875" style="24" customWidth="1"/>
    <col min="2" max="3" width="11.21484375" style="24" customWidth="1"/>
    <col min="4" max="4" width="11.21484375" style="75" customWidth="1"/>
    <col min="5" max="5" width="11.21484375" style="118" customWidth="1"/>
    <col min="6" max="6" width="11.21484375" style="119" customWidth="1"/>
    <col min="7" max="7" width="11.21484375" style="75" customWidth="1"/>
    <col min="8" max="8" width="2.77734375" style="120" customWidth="1"/>
    <col min="9" max="9" width="11.4453125" style="118" customWidth="1"/>
    <col min="10" max="10" width="11.4453125" style="119" customWidth="1"/>
    <col min="11" max="11" width="11.4453125" style="75" customWidth="1"/>
    <col min="12" max="12" width="11.4453125" style="118" customWidth="1"/>
    <col min="13" max="13" width="11.4453125" style="119" customWidth="1"/>
    <col min="14" max="14" width="11.4453125" style="75" customWidth="1"/>
    <col min="15" max="16" width="8.88671875" style="78" customWidth="1"/>
    <col min="17" max="17" width="5.3359375" style="78" customWidth="1"/>
    <col min="18" max="16384" width="8.88671875" style="78" customWidth="1"/>
  </cols>
  <sheetData>
    <row r="1" spans="1:24" s="65" customFormat="1" ht="45" customHeight="1">
      <c r="A1" s="396" t="s">
        <v>261</v>
      </c>
      <c r="B1" s="396"/>
      <c r="C1" s="396"/>
      <c r="D1" s="396"/>
      <c r="E1" s="396"/>
      <c r="F1" s="396"/>
      <c r="G1" s="396"/>
      <c r="H1" s="295"/>
      <c r="I1" s="389" t="s">
        <v>262</v>
      </c>
      <c r="J1" s="389"/>
      <c r="K1" s="389"/>
      <c r="L1" s="389"/>
      <c r="M1" s="389"/>
      <c r="N1" s="389"/>
      <c r="X1" s="78"/>
    </row>
    <row r="2" spans="1:14" s="32" customFormat="1" ht="25.5" customHeight="1" thickBot="1">
      <c r="A2" s="29" t="s">
        <v>37</v>
      </c>
      <c r="B2" s="29"/>
      <c r="C2" s="29"/>
      <c r="D2" s="67"/>
      <c r="E2" s="112"/>
      <c r="F2" s="113"/>
      <c r="G2" s="67"/>
      <c r="H2" s="114"/>
      <c r="I2" s="112"/>
      <c r="J2" s="113"/>
      <c r="K2" s="67"/>
      <c r="L2" s="112"/>
      <c r="M2" s="113"/>
      <c r="N2" s="94" t="s">
        <v>38</v>
      </c>
    </row>
    <row r="3" spans="1:14" s="31" customFormat="1" ht="16.5" customHeight="1" thickTop="1">
      <c r="A3" s="127" t="s">
        <v>151</v>
      </c>
      <c r="B3" s="369" t="s">
        <v>152</v>
      </c>
      <c r="C3" s="371"/>
      <c r="D3" s="380" t="s">
        <v>39</v>
      </c>
      <c r="E3" s="368"/>
      <c r="F3" s="369" t="s">
        <v>153</v>
      </c>
      <c r="G3" s="370"/>
      <c r="H3" s="37"/>
      <c r="I3" s="372" t="s">
        <v>154</v>
      </c>
      <c r="J3" s="373"/>
      <c r="K3" s="380" t="s">
        <v>155</v>
      </c>
      <c r="L3" s="368"/>
      <c r="M3" s="369" t="s">
        <v>40</v>
      </c>
      <c r="N3" s="370"/>
    </row>
    <row r="4" spans="1:14" s="31" customFormat="1" ht="15.75" customHeight="1">
      <c r="A4" s="25" t="s">
        <v>156</v>
      </c>
      <c r="B4" s="142" t="s">
        <v>41</v>
      </c>
      <c r="C4" s="25" t="s">
        <v>42</v>
      </c>
      <c r="D4" s="25" t="s">
        <v>41</v>
      </c>
      <c r="E4" s="25" t="s">
        <v>42</v>
      </c>
      <c r="F4" s="142" t="s">
        <v>41</v>
      </c>
      <c r="G4" s="143" t="s">
        <v>42</v>
      </c>
      <c r="H4" s="37"/>
      <c r="I4" s="25" t="s">
        <v>41</v>
      </c>
      <c r="J4" s="25" t="s">
        <v>42</v>
      </c>
      <c r="K4" s="142" t="s">
        <v>41</v>
      </c>
      <c r="L4" s="25" t="s">
        <v>42</v>
      </c>
      <c r="M4" s="25" t="s">
        <v>41</v>
      </c>
      <c r="N4" s="144" t="s">
        <v>42</v>
      </c>
    </row>
    <row r="5" spans="1:14" s="31" customFormat="1" ht="15.75" customHeight="1">
      <c r="A5" s="25" t="s">
        <v>157</v>
      </c>
      <c r="B5" s="136"/>
      <c r="C5" s="25"/>
      <c r="D5" s="136"/>
      <c r="E5" s="25"/>
      <c r="F5" s="145"/>
      <c r="G5" s="37"/>
      <c r="H5" s="37"/>
      <c r="I5" s="136"/>
      <c r="J5" s="25"/>
      <c r="K5" s="145"/>
      <c r="L5" s="25"/>
      <c r="M5" s="136"/>
      <c r="N5" s="146"/>
    </row>
    <row r="6" spans="1:14" s="31" customFormat="1" ht="15.75" customHeight="1">
      <c r="A6" s="139" t="s">
        <v>95</v>
      </c>
      <c r="B6" s="129" t="s">
        <v>10</v>
      </c>
      <c r="C6" s="140" t="s">
        <v>11</v>
      </c>
      <c r="D6" s="129" t="s">
        <v>10</v>
      </c>
      <c r="E6" s="140" t="s">
        <v>11</v>
      </c>
      <c r="F6" s="147" t="s">
        <v>10</v>
      </c>
      <c r="G6" s="141" t="s">
        <v>11</v>
      </c>
      <c r="H6" s="37"/>
      <c r="I6" s="129" t="s">
        <v>10</v>
      </c>
      <c r="J6" s="140" t="s">
        <v>11</v>
      </c>
      <c r="K6" s="147" t="s">
        <v>10</v>
      </c>
      <c r="L6" s="140" t="s">
        <v>11</v>
      </c>
      <c r="M6" s="129" t="s">
        <v>10</v>
      </c>
      <c r="N6" s="148" t="s">
        <v>11</v>
      </c>
    </row>
    <row r="7" spans="1:14" s="32" customFormat="1" ht="41.25" customHeight="1">
      <c r="A7" s="25">
        <v>2002</v>
      </c>
      <c r="B7" s="46">
        <f aca="true" t="shared" si="0" ref="B7:C9">SUM(D7,F7,I7,K7,M7)</f>
        <v>5020</v>
      </c>
      <c r="C7" s="46">
        <f t="shared" si="0"/>
        <v>23722</v>
      </c>
      <c r="D7" s="46">
        <v>4329</v>
      </c>
      <c r="E7" s="46">
        <v>20794</v>
      </c>
      <c r="F7" s="46">
        <v>7</v>
      </c>
      <c r="G7" s="46">
        <v>16</v>
      </c>
      <c r="H7" s="46"/>
      <c r="I7" s="46">
        <v>75</v>
      </c>
      <c r="J7" s="46">
        <v>96</v>
      </c>
      <c r="K7" s="46">
        <v>512</v>
      </c>
      <c r="L7" s="46">
        <v>750</v>
      </c>
      <c r="M7" s="46">
        <v>97</v>
      </c>
      <c r="N7" s="46">
        <v>2066</v>
      </c>
    </row>
    <row r="8" spans="1:14" s="32" customFormat="1" ht="41.25" customHeight="1">
      <c r="A8" s="25">
        <v>2003</v>
      </c>
      <c r="B8" s="46">
        <f t="shared" si="0"/>
        <v>4527</v>
      </c>
      <c r="C8" s="46">
        <f t="shared" si="0"/>
        <v>21367</v>
      </c>
      <c r="D8" s="46">
        <v>4040</v>
      </c>
      <c r="E8" s="46">
        <v>19425</v>
      </c>
      <c r="F8" s="46">
        <v>14</v>
      </c>
      <c r="G8" s="46">
        <v>42</v>
      </c>
      <c r="H8" s="46"/>
      <c r="I8" s="46">
        <v>80</v>
      </c>
      <c r="J8" s="46">
        <v>176</v>
      </c>
      <c r="K8" s="46">
        <v>321</v>
      </c>
      <c r="L8" s="46">
        <v>378</v>
      </c>
      <c r="M8" s="46">
        <v>72</v>
      </c>
      <c r="N8" s="46">
        <v>1346</v>
      </c>
    </row>
    <row r="9" spans="1:14" s="32" customFormat="1" ht="41.25" customHeight="1">
      <c r="A9" s="25">
        <v>2004</v>
      </c>
      <c r="B9" s="46">
        <f t="shared" si="0"/>
        <v>4289</v>
      </c>
      <c r="C9" s="46">
        <f t="shared" si="0"/>
        <v>21451</v>
      </c>
      <c r="D9" s="46">
        <v>4020</v>
      </c>
      <c r="E9" s="46">
        <v>19550</v>
      </c>
      <c r="F9" s="46">
        <v>3</v>
      </c>
      <c r="G9" s="46">
        <v>9</v>
      </c>
      <c r="H9" s="46"/>
      <c r="I9" s="46">
        <v>33</v>
      </c>
      <c r="J9" s="46">
        <v>90</v>
      </c>
      <c r="K9" s="46">
        <v>160</v>
      </c>
      <c r="L9" s="46">
        <v>262</v>
      </c>
      <c r="M9" s="46">
        <v>73</v>
      </c>
      <c r="N9" s="46">
        <v>1540</v>
      </c>
    </row>
    <row r="10" spans="1:14" s="32" customFormat="1" ht="41.25" customHeight="1">
      <c r="A10" s="25">
        <v>2005</v>
      </c>
      <c r="B10" s="46">
        <v>4128</v>
      </c>
      <c r="C10" s="46">
        <v>20596</v>
      </c>
      <c r="D10" s="46">
        <v>3940</v>
      </c>
      <c r="E10" s="46">
        <v>18912</v>
      </c>
      <c r="F10" s="46">
        <v>3</v>
      </c>
      <c r="G10" s="46">
        <v>9</v>
      </c>
      <c r="H10" s="46"/>
      <c r="I10" s="46">
        <v>20</v>
      </c>
      <c r="J10" s="46">
        <v>75</v>
      </c>
      <c r="K10" s="46">
        <v>100</v>
      </c>
      <c r="L10" s="46">
        <v>200</v>
      </c>
      <c r="M10" s="46">
        <v>65</v>
      </c>
      <c r="N10" s="46">
        <v>1400</v>
      </c>
    </row>
    <row r="11" spans="1:14" s="74" customFormat="1" ht="41.25" customHeight="1">
      <c r="A11" s="26">
        <v>2006</v>
      </c>
      <c r="B11" s="115">
        <f>SUM(B12:B18)</f>
        <v>3721.9</v>
      </c>
      <c r="C11" s="115">
        <f aca="true" t="shared" si="1" ref="C11:N11">SUM(C12:C18)</f>
        <v>17914</v>
      </c>
      <c r="D11" s="115">
        <f t="shared" si="1"/>
        <v>3513</v>
      </c>
      <c r="E11" s="115">
        <f t="shared" si="1"/>
        <v>17536</v>
      </c>
      <c r="F11" s="115">
        <f t="shared" si="1"/>
        <v>0.9</v>
      </c>
      <c r="G11" s="115">
        <f t="shared" si="1"/>
        <v>3</v>
      </c>
      <c r="H11" s="115"/>
      <c r="I11" s="115">
        <f t="shared" si="1"/>
        <v>38</v>
      </c>
      <c r="J11" s="115">
        <f t="shared" si="1"/>
        <v>91</v>
      </c>
      <c r="K11" s="115">
        <f t="shared" si="1"/>
        <v>130</v>
      </c>
      <c r="L11" s="115">
        <f t="shared" si="1"/>
        <v>167</v>
      </c>
      <c r="M11" s="115">
        <f t="shared" si="1"/>
        <v>40</v>
      </c>
      <c r="N11" s="115">
        <f t="shared" si="1"/>
        <v>117</v>
      </c>
    </row>
    <row r="12" spans="1:14" ht="41.25" customHeight="1">
      <c r="A12" s="27" t="s">
        <v>305</v>
      </c>
      <c r="B12" s="44">
        <f>SUM(D12,F12,I12,K12,M12)</f>
        <v>666</v>
      </c>
      <c r="C12" s="44">
        <f>SUM(E12,G12,J12,L12,N12)</f>
        <v>3189</v>
      </c>
      <c r="D12" s="44">
        <v>624</v>
      </c>
      <c r="E12" s="44">
        <v>3114</v>
      </c>
      <c r="F12" s="44" t="s">
        <v>351</v>
      </c>
      <c r="G12" s="44" t="s">
        <v>351</v>
      </c>
      <c r="H12" s="44"/>
      <c r="I12" s="44">
        <v>19</v>
      </c>
      <c r="J12" s="44">
        <v>35</v>
      </c>
      <c r="K12" s="44">
        <v>17</v>
      </c>
      <c r="L12" s="44">
        <v>23</v>
      </c>
      <c r="M12" s="44">
        <v>6</v>
      </c>
      <c r="N12" s="44">
        <v>17</v>
      </c>
    </row>
    <row r="13" spans="1:14" ht="41.25" customHeight="1">
      <c r="A13" s="27" t="s">
        <v>306</v>
      </c>
      <c r="B13" s="44">
        <f aca="true" t="shared" si="2" ref="B13:C18">SUM(D13,F13,I13,K13,M13)</f>
        <v>949.9</v>
      </c>
      <c r="C13" s="44">
        <f t="shared" si="2"/>
        <v>4738</v>
      </c>
      <c r="D13" s="44">
        <v>949</v>
      </c>
      <c r="E13" s="44">
        <v>4735</v>
      </c>
      <c r="F13" s="44">
        <v>0.9</v>
      </c>
      <c r="G13" s="44">
        <v>3</v>
      </c>
      <c r="H13" s="44"/>
      <c r="I13" s="44" t="s">
        <v>99</v>
      </c>
      <c r="J13" s="44" t="s">
        <v>351</v>
      </c>
      <c r="K13" s="44" t="s">
        <v>351</v>
      </c>
      <c r="L13" s="44" t="s">
        <v>351</v>
      </c>
      <c r="M13" s="44" t="s">
        <v>351</v>
      </c>
      <c r="N13" s="44" t="s">
        <v>351</v>
      </c>
    </row>
    <row r="14" spans="1:14" ht="41.25" customHeight="1">
      <c r="A14" s="27" t="s">
        <v>307</v>
      </c>
      <c r="B14" s="44">
        <f t="shared" si="2"/>
        <v>406</v>
      </c>
      <c r="C14" s="44">
        <f t="shared" si="2"/>
        <v>1790</v>
      </c>
      <c r="D14" s="44">
        <v>335</v>
      </c>
      <c r="E14" s="47">
        <v>1671</v>
      </c>
      <c r="F14" s="44" t="s">
        <v>351</v>
      </c>
      <c r="G14" s="44" t="s">
        <v>351</v>
      </c>
      <c r="H14" s="44"/>
      <c r="I14" s="44">
        <v>3</v>
      </c>
      <c r="J14" s="44">
        <v>12</v>
      </c>
      <c r="K14" s="44">
        <v>55</v>
      </c>
      <c r="L14" s="44">
        <v>70</v>
      </c>
      <c r="M14" s="44">
        <v>13</v>
      </c>
      <c r="N14" s="44">
        <v>37</v>
      </c>
    </row>
    <row r="15" spans="1:14" ht="41.25" customHeight="1">
      <c r="A15" s="27" t="s">
        <v>308</v>
      </c>
      <c r="B15" s="44">
        <f t="shared" si="2"/>
        <v>425</v>
      </c>
      <c r="C15" s="44">
        <f t="shared" si="2"/>
        <v>2062</v>
      </c>
      <c r="D15" s="47">
        <v>406</v>
      </c>
      <c r="E15" s="47">
        <v>2028</v>
      </c>
      <c r="F15" s="44" t="s">
        <v>351</v>
      </c>
      <c r="G15" s="44" t="s">
        <v>351</v>
      </c>
      <c r="H15" s="44"/>
      <c r="I15" s="47">
        <v>3</v>
      </c>
      <c r="J15" s="47">
        <v>11</v>
      </c>
      <c r="K15" s="47">
        <v>15</v>
      </c>
      <c r="L15" s="47">
        <v>20</v>
      </c>
      <c r="M15" s="47">
        <v>1</v>
      </c>
      <c r="N15" s="44">
        <v>3</v>
      </c>
    </row>
    <row r="16" spans="1:14" ht="41.25" customHeight="1">
      <c r="A16" s="27" t="s">
        <v>309</v>
      </c>
      <c r="B16" s="44">
        <f t="shared" si="2"/>
        <v>426</v>
      </c>
      <c r="C16" s="44">
        <f t="shared" si="2"/>
        <v>2035</v>
      </c>
      <c r="D16" s="47">
        <v>395</v>
      </c>
      <c r="E16" s="44">
        <v>1972</v>
      </c>
      <c r="F16" s="44" t="s">
        <v>351</v>
      </c>
      <c r="G16" s="44" t="s">
        <v>351</v>
      </c>
      <c r="H16" s="44"/>
      <c r="I16" s="47">
        <v>5</v>
      </c>
      <c r="J16" s="47">
        <v>10</v>
      </c>
      <c r="K16" s="47">
        <v>16</v>
      </c>
      <c r="L16" s="47">
        <v>22</v>
      </c>
      <c r="M16" s="47">
        <v>10</v>
      </c>
      <c r="N16" s="44">
        <v>31</v>
      </c>
    </row>
    <row r="17" spans="1:14" ht="41.25" customHeight="1">
      <c r="A17" s="27" t="s">
        <v>310</v>
      </c>
      <c r="B17" s="44">
        <f t="shared" si="2"/>
        <v>441</v>
      </c>
      <c r="C17" s="44">
        <f t="shared" si="2"/>
        <v>2130</v>
      </c>
      <c r="D17" s="44">
        <v>418</v>
      </c>
      <c r="E17" s="44">
        <v>2088</v>
      </c>
      <c r="F17" s="44" t="s">
        <v>351</v>
      </c>
      <c r="G17" s="44" t="s">
        <v>351</v>
      </c>
      <c r="H17" s="44"/>
      <c r="I17" s="44">
        <v>5</v>
      </c>
      <c r="J17" s="44">
        <v>14</v>
      </c>
      <c r="K17" s="44">
        <v>15</v>
      </c>
      <c r="L17" s="44">
        <v>20</v>
      </c>
      <c r="M17" s="44">
        <v>3</v>
      </c>
      <c r="N17" s="44">
        <v>8</v>
      </c>
    </row>
    <row r="18" spans="1:14" ht="41.25" customHeight="1" thickBot="1">
      <c r="A18" s="28" t="s">
        <v>311</v>
      </c>
      <c r="B18" s="116">
        <f t="shared" si="2"/>
        <v>408</v>
      </c>
      <c r="C18" s="117">
        <f t="shared" si="2"/>
        <v>1970</v>
      </c>
      <c r="D18" s="117">
        <v>386</v>
      </c>
      <c r="E18" s="117">
        <v>1928</v>
      </c>
      <c r="F18" s="117" t="s">
        <v>351</v>
      </c>
      <c r="G18" s="117" t="s">
        <v>351</v>
      </c>
      <c r="H18" s="44"/>
      <c r="I18" s="117">
        <v>3</v>
      </c>
      <c r="J18" s="117">
        <v>9</v>
      </c>
      <c r="K18" s="117">
        <v>12</v>
      </c>
      <c r="L18" s="117">
        <v>12</v>
      </c>
      <c r="M18" s="117">
        <v>7</v>
      </c>
      <c r="N18" s="117">
        <v>21</v>
      </c>
    </row>
    <row r="19" ht="14.25" thickTop="1">
      <c r="A19" s="106" t="s">
        <v>312</v>
      </c>
    </row>
  </sheetData>
  <mergeCells count="8">
    <mergeCell ref="A1:G1"/>
    <mergeCell ref="I1:N1"/>
    <mergeCell ref="K3:L3"/>
    <mergeCell ref="M3:N3"/>
    <mergeCell ref="B3:C3"/>
    <mergeCell ref="D3:E3"/>
    <mergeCell ref="F3:G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E20"/>
  <sheetViews>
    <sheetView tabSelected="1" workbookViewId="0" topLeftCell="A4">
      <selection activeCell="J12" sqref="J12"/>
    </sheetView>
  </sheetViews>
  <sheetFormatPr defaultColWidth="8.88671875" defaultRowHeight="13.5"/>
  <cols>
    <col min="1" max="1" width="14.5546875" style="24" customWidth="1"/>
    <col min="2" max="2" width="22.4453125" style="118" customWidth="1"/>
    <col min="3" max="3" width="22.4453125" style="119" customWidth="1"/>
    <col min="4" max="4" width="22.4453125" style="75" customWidth="1"/>
    <col min="5" max="5" width="2.77734375" style="75" customWidth="1"/>
    <col min="6" max="6" width="13.4453125" style="119" customWidth="1"/>
    <col min="7" max="7" width="13.4453125" style="118" customWidth="1"/>
    <col min="8" max="8" width="13.4453125" style="75" customWidth="1"/>
    <col min="9" max="9" width="13.4453125" style="119" customWidth="1"/>
    <col min="10" max="10" width="13.4453125" style="118" customWidth="1"/>
    <col min="11" max="19" width="8.88671875" style="78" customWidth="1"/>
    <col min="20" max="20" width="5.3359375" style="78" customWidth="1"/>
    <col min="21" max="83" width="8.88671875" style="78" customWidth="1"/>
    <col min="84" max="16384" width="8.88671875" style="24" customWidth="1"/>
  </cols>
  <sheetData>
    <row r="1" spans="1:83" s="121" customFormat="1" ht="45" customHeight="1">
      <c r="A1" s="396" t="s">
        <v>370</v>
      </c>
      <c r="B1" s="396"/>
      <c r="C1" s="396"/>
      <c r="D1" s="396"/>
      <c r="E1" s="296"/>
      <c r="F1" s="390" t="s">
        <v>263</v>
      </c>
      <c r="G1" s="390"/>
      <c r="H1" s="390"/>
      <c r="I1" s="390"/>
      <c r="J1" s="390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</row>
    <row r="2" spans="1:83" s="66" customFormat="1" ht="25.5" customHeight="1" thickBot="1">
      <c r="A2" s="29" t="s">
        <v>291</v>
      </c>
      <c r="B2" s="112"/>
      <c r="C2" s="113"/>
      <c r="D2" s="67"/>
      <c r="E2" s="70"/>
      <c r="F2" s="113"/>
      <c r="G2" s="112"/>
      <c r="H2" s="67"/>
      <c r="I2" s="113"/>
      <c r="J2" s="94" t="s">
        <v>165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</row>
    <row r="3" spans="1:10" s="31" customFormat="1" ht="16.5" customHeight="1" thickTop="1">
      <c r="A3" s="127" t="s">
        <v>166</v>
      </c>
      <c r="B3" s="374" t="s">
        <v>43</v>
      </c>
      <c r="C3" s="373"/>
      <c r="D3" s="130" t="s">
        <v>278</v>
      </c>
      <c r="E3" s="131"/>
      <c r="F3" s="370" t="s">
        <v>12</v>
      </c>
      <c r="G3" s="371"/>
      <c r="H3" s="380" t="s">
        <v>279</v>
      </c>
      <c r="I3" s="378"/>
      <c r="J3" s="378"/>
    </row>
    <row r="4" spans="1:10" s="31" customFormat="1" ht="15.75" customHeight="1">
      <c r="A4" s="25" t="s">
        <v>167</v>
      </c>
      <c r="B4" s="25" t="s">
        <v>41</v>
      </c>
      <c r="C4" s="25" t="s">
        <v>42</v>
      </c>
      <c r="D4" s="37" t="s">
        <v>41</v>
      </c>
      <c r="E4" s="37"/>
      <c r="F4" s="133" t="s">
        <v>168</v>
      </c>
      <c r="G4" s="134"/>
      <c r="H4" s="25" t="s">
        <v>41</v>
      </c>
      <c r="I4" s="135" t="s">
        <v>13</v>
      </c>
      <c r="J4" s="37"/>
    </row>
    <row r="5" spans="1:10" s="31" customFormat="1" ht="15.75" customHeight="1">
      <c r="A5" s="25" t="s">
        <v>169</v>
      </c>
      <c r="B5" s="136"/>
      <c r="C5" s="25"/>
      <c r="D5" s="95"/>
      <c r="E5" s="95"/>
      <c r="F5" s="25"/>
      <c r="G5" s="305"/>
      <c r="H5" s="136"/>
      <c r="I5" s="25"/>
      <c r="J5" s="144"/>
    </row>
    <row r="6" spans="1:83" s="30" customFormat="1" ht="15.75" customHeight="1">
      <c r="A6" s="139" t="s">
        <v>95</v>
      </c>
      <c r="B6" s="140" t="s">
        <v>10</v>
      </c>
      <c r="C6" s="140" t="s">
        <v>11</v>
      </c>
      <c r="D6" s="141" t="s">
        <v>10</v>
      </c>
      <c r="E6" s="37"/>
      <c r="F6" s="140" t="s">
        <v>171</v>
      </c>
      <c r="G6" s="182" t="s">
        <v>170</v>
      </c>
      <c r="H6" s="140" t="s">
        <v>10</v>
      </c>
      <c r="I6" s="140" t="s">
        <v>171</v>
      </c>
      <c r="J6" s="148" t="s">
        <v>170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</row>
    <row r="7" spans="1:83" s="18" customFormat="1" ht="41.25" customHeight="1">
      <c r="A7" s="25">
        <v>2002</v>
      </c>
      <c r="B7" s="46">
        <f>SUM(D7,H7)</f>
        <v>4329</v>
      </c>
      <c r="C7" s="46">
        <f>SUM(F7,I7)</f>
        <v>20794</v>
      </c>
      <c r="D7" s="46">
        <v>4290</v>
      </c>
      <c r="E7" s="46"/>
      <c r="F7" s="46">
        <v>20677</v>
      </c>
      <c r="G7" s="46">
        <v>482</v>
      </c>
      <c r="H7" s="46">
        <v>39</v>
      </c>
      <c r="I7" s="46">
        <v>117</v>
      </c>
      <c r="J7" s="46">
        <v>300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</row>
    <row r="8" spans="1:83" s="18" customFormat="1" ht="41.25" customHeight="1">
      <c r="A8" s="25">
        <v>2003</v>
      </c>
      <c r="B8" s="46">
        <f>SUM(D8,H8)</f>
        <v>4040</v>
      </c>
      <c r="C8" s="46">
        <f>SUM(F8,I8)</f>
        <v>19425</v>
      </c>
      <c r="D8" s="46">
        <v>4015</v>
      </c>
      <c r="E8" s="46"/>
      <c r="F8" s="46">
        <v>19350</v>
      </c>
      <c r="G8" s="46">
        <v>482</v>
      </c>
      <c r="H8" s="46">
        <v>25</v>
      </c>
      <c r="I8" s="46">
        <v>75</v>
      </c>
      <c r="J8" s="46">
        <v>300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</row>
    <row r="9" spans="1:83" s="18" customFormat="1" ht="41.25" customHeight="1">
      <c r="A9" s="25">
        <v>2004</v>
      </c>
      <c r="B9" s="46">
        <f>SUM(D9,H9)</f>
        <v>4020</v>
      </c>
      <c r="C9" s="46">
        <f>SUM(F9,I9)</f>
        <v>19535</v>
      </c>
      <c r="D9" s="46">
        <v>4005</v>
      </c>
      <c r="E9" s="46"/>
      <c r="F9" s="46">
        <v>19490</v>
      </c>
      <c r="G9" s="46">
        <v>483</v>
      </c>
      <c r="H9" s="46">
        <v>15</v>
      </c>
      <c r="I9" s="46">
        <v>45</v>
      </c>
      <c r="J9" s="46">
        <v>300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</row>
    <row r="10" spans="1:83" s="18" customFormat="1" ht="41.25" customHeight="1">
      <c r="A10" s="25">
        <v>2005</v>
      </c>
      <c r="B10" s="46">
        <v>3940</v>
      </c>
      <c r="C10" s="46">
        <v>18912</v>
      </c>
      <c r="D10" s="46">
        <v>3930</v>
      </c>
      <c r="E10" s="46"/>
      <c r="F10" s="46">
        <v>18882</v>
      </c>
      <c r="G10" s="46">
        <v>483</v>
      </c>
      <c r="H10" s="46">
        <v>10</v>
      </c>
      <c r="I10" s="46">
        <v>30</v>
      </c>
      <c r="J10" s="46">
        <v>300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</row>
    <row r="11" spans="1:83" s="18" customFormat="1" ht="41.25" customHeight="1">
      <c r="A11" s="26">
        <v>2006</v>
      </c>
      <c r="B11" s="115">
        <f>SUM(B12:B18)</f>
        <v>3511.44</v>
      </c>
      <c r="C11" s="115">
        <f aca="true" t="shared" si="0" ref="C11:I11">SUM(C12:C18)</f>
        <v>17535.2</v>
      </c>
      <c r="D11" s="115">
        <f t="shared" si="0"/>
        <v>3500.44</v>
      </c>
      <c r="E11" s="115"/>
      <c r="F11" s="115">
        <f t="shared" si="0"/>
        <v>17502.2</v>
      </c>
      <c r="G11" s="115">
        <f t="shared" si="0"/>
        <v>3500</v>
      </c>
      <c r="H11" s="115">
        <f t="shared" si="0"/>
        <v>11</v>
      </c>
      <c r="I11" s="115">
        <f t="shared" si="0"/>
        <v>33</v>
      </c>
      <c r="J11" s="115">
        <v>300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</row>
    <row r="12" spans="1:83" s="18" customFormat="1" ht="41.25" customHeight="1">
      <c r="A12" s="27" t="s">
        <v>313</v>
      </c>
      <c r="B12" s="46">
        <f aca="true" t="shared" si="1" ref="B12:B18">SUM(D12,H12)</f>
        <v>623.64</v>
      </c>
      <c r="C12" s="46">
        <f aca="true" t="shared" si="2" ref="C12:C18">SUM(F12,I12)</f>
        <v>3114.2</v>
      </c>
      <c r="D12" s="46">
        <v>621.64</v>
      </c>
      <c r="E12" s="46"/>
      <c r="F12" s="46">
        <f>D12*10*G12/1000</f>
        <v>3108.2</v>
      </c>
      <c r="G12" s="46">
        <v>500</v>
      </c>
      <c r="H12" s="46">
        <v>2</v>
      </c>
      <c r="I12" s="46">
        <f>J12*10*H12/1000</f>
        <v>6</v>
      </c>
      <c r="J12" s="46">
        <v>300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</row>
    <row r="13" spans="1:83" s="18" customFormat="1" ht="41.25" customHeight="1">
      <c r="A13" s="27" t="s">
        <v>306</v>
      </c>
      <c r="B13" s="46">
        <f t="shared" si="1"/>
        <v>948.6</v>
      </c>
      <c r="C13" s="46">
        <f t="shared" si="2"/>
        <v>4735</v>
      </c>
      <c r="D13" s="46">
        <v>944.6</v>
      </c>
      <c r="E13" s="46"/>
      <c r="F13" s="46">
        <f aca="true" t="shared" si="3" ref="F13:F18">D13*10*G13/1000</f>
        <v>4723</v>
      </c>
      <c r="G13" s="46">
        <v>500</v>
      </c>
      <c r="H13" s="46">
        <v>4</v>
      </c>
      <c r="I13" s="46">
        <f aca="true" t="shared" si="4" ref="I13:I18">J13*10*H13/1000</f>
        <v>12</v>
      </c>
      <c r="J13" s="46">
        <v>300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 s="18" customFormat="1" ht="41.25" customHeight="1">
      <c r="A14" s="27" t="s">
        <v>109</v>
      </c>
      <c r="B14" s="46">
        <f t="shared" si="1"/>
        <v>334.5</v>
      </c>
      <c r="C14" s="46">
        <f t="shared" si="2"/>
        <v>1670.5</v>
      </c>
      <c r="D14" s="46">
        <v>333.5</v>
      </c>
      <c r="E14" s="46"/>
      <c r="F14" s="46">
        <f t="shared" si="3"/>
        <v>1667.5</v>
      </c>
      <c r="G14" s="46">
        <v>500</v>
      </c>
      <c r="H14" s="46">
        <v>1</v>
      </c>
      <c r="I14" s="46">
        <f t="shared" si="4"/>
        <v>3</v>
      </c>
      <c r="J14" s="46">
        <v>300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</row>
    <row r="15" spans="1:83" s="122" customFormat="1" ht="41.25" customHeight="1">
      <c r="A15" s="27" t="s">
        <v>110</v>
      </c>
      <c r="B15" s="46">
        <f t="shared" si="1"/>
        <v>406</v>
      </c>
      <c r="C15" s="46">
        <f t="shared" si="2"/>
        <v>2028</v>
      </c>
      <c r="D15" s="46">
        <v>405</v>
      </c>
      <c r="E15" s="46"/>
      <c r="F15" s="46">
        <f t="shared" si="3"/>
        <v>2025</v>
      </c>
      <c r="G15" s="46">
        <v>500</v>
      </c>
      <c r="H15" s="46">
        <v>1</v>
      </c>
      <c r="I15" s="46">
        <f t="shared" si="4"/>
        <v>3</v>
      </c>
      <c r="J15" s="46">
        <v>300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</row>
    <row r="16" spans="1:83" s="123" customFormat="1" ht="41.25" customHeight="1">
      <c r="A16" s="27" t="s">
        <v>111</v>
      </c>
      <c r="B16" s="46">
        <f t="shared" si="1"/>
        <v>394.8</v>
      </c>
      <c r="C16" s="46">
        <f t="shared" si="2"/>
        <v>1972</v>
      </c>
      <c r="D16" s="44">
        <v>393.8</v>
      </c>
      <c r="E16" s="44"/>
      <c r="F16" s="46">
        <f t="shared" si="3"/>
        <v>1969</v>
      </c>
      <c r="G16" s="44">
        <v>500</v>
      </c>
      <c r="H16" s="44">
        <v>1</v>
      </c>
      <c r="I16" s="46">
        <f t="shared" si="4"/>
        <v>3</v>
      </c>
      <c r="J16" s="44">
        <v>300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</row>
    <row r="17" spans="1:10" ht="41.25" customHeight="1">
      <c r="A17" s="27" t="s">
        <v>112</v>
      </c>
      <c r="B17" s="46">
        <f t="shared" si="1"/>
        <v>417.9</v>
      </c>
      <c r="C17" s="46">
        <f t="shared" si="2"/>
        <v>2087.5</v>
      </c>
      <c r="D17" s="44">
        <v>416.9</v>
      </c>
      <c r="E17" s="44"/>
      <c r="F17" s="46">
        <f t="shared" si="3"/>
        <v>2084.5</v>
      </c>
      <c r="G17" s="44">
        <v>500</v>
      </c>
      <c r="H17" s="44">
        <v>1</v>
      </c>
      <c r="I17" s="46">
        <f t="shared" si="4"/>
        <v>3</v>
      </c>
      <c r="J17" s="44">
        <v>300</v>
      </c>
    </row>
    <row r="18" spans="1:10" ht="41.25" customHeight="1" thickBot="1">
      <c r="A18" s="28" t="s">
        <v>113</v>
      </c>
      <c r="B18" s="124">
        <f t="shared" si="1"/>
        <v>386</v>
      </c>
      <c r="C18" s="52">
        <f t="shared" si="2"/>
        <v>1928</v>
      </c>
      <c r="D18" s="117">
        <v>385</v>
      </c>
      <c r="E18" s="44"/>
      <c r="F18" s="52">
        <f t="shared" si="3"/>
        <v>1925</v>
      </c>
      <c r="G18" s="117">
        <v>500</v>
      </c>
      <c r="H18" s="117">
        <v>1</v>
      </c>
      <c r="I18" s="52">
        <f t="shared" si="4"/>
        <v>3</v>
      </c>
      <c r="J18" s="117">
        <v>300</v>
      </c>
    </row>
    <row r="19" spans="1:10" ht="14.25" thickTop="1">
      <c r="A19" s="106" t="s">
        <v>94</v>
      </c>
      <c r="F19" s="75"/>
      <c r="G19" s="125"/>
      <c r="H19" s="126"/>
      <c r="I19" s="126"/>
      <c r="J19" s="125"/>
    </row>
    <row r="20" spans="6:10" ht="13.5">
      <c r="F20" s="75"/>
      <c r="G20" s="125"/>
      <c r="H20" s="126"/>
      <c r="I20" s="126"/>
      <c r="J20" s="125"/>
    </row>
  </sheetData>
  <mergeCells count="5">
    <mergeCell ref="B3:C3"/>
    <mergeCell ref="H3:J3"/>
    <mergeCell ref="F3:G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A7">
      <selection activeCell="H14" sqref="H14"/>
    </sheetView>
  </sheetViews>
  <sheetFormatPr defaultColWidth="8.88671875" defaultRowHeight="13.5"/>
  <cols>
    <col min="1" max="1" width="14.5546875" style="187" customWidth="1"/>
    <col min="2" max="9" width="8.3359375" style="185" customWidth="1"/>
    <col min="10" max="10" width="2.77734375" style="192" customWidth="1"/>
    <col min="11" max="11" width="8.21484375" style="185" customWidth="1"/>
    <col min="12" max="12" width="8.21484375" style="198" customWidth="1"/>
    <col min="13" max="19" width="8.21484375" style="185" customWidth="1"/>
    <col min="20" max="16384" width="8.88671875" style="174" customWidth="1"/>
  </cols>
  <sheetData>
    <row r="1" spans="1:29" s="173" customFormat="1" ht="45" customHeight="1">
      <c r="A1" s="357" t="s">
        <v>371</v>
      </c>
      <c r="B1" s="357"/>
      <c r="C1" s="357"/>
      <c r="D1" s="357"/>
      <c r="E1" s="357"/>
      <c r="F1" s="357"/>
      <c r="G1" s="357"/>
      <c r="H1" s="357"/>
      <c r="I1" s="357"/>
      <c r="J1" s="298"/>
      <c r="K1" s="357" t="s">
        <v>264</v>
      </c>
      <c r="L1" s="357"/>
      <c r="M1" s="357"/>
      <c r="N1" s="357"/>
      <c r="O1" s="357"/>
      <c r="P1" s="357"/>
      <c r="Q1" s="357"/>
      <c r="R1" s="357"/>
      <c r="S1" s="357"/>
      <c r="AC1" s="174"/>
    </row>
    <row r="2" spans="1:19" s="176" customFormat="1" ht="25.5" customHeight="1" thickBot="1">
      <c r="A2" s="29" t="s">
        <v>57</v>
      </c>
      <c r="B2" s="175"/>
      <c r="C2" s="175"/>
      <c r="D2" s="175"/>
      <c r="E2" s="175"/>
      <c r="F2" s="175"/>
      <c r="G2" s="175"/>
      <c r="H2" s="175"/>
      <c r="I2" s="175"/>
      <c r="J2" s="188"/>
      <c r="K2" s="175"/>
      <c r="L2" s="193"/>
      <c r="M2" s="175"/>
      <c r="N2" s="175"/>
      <c r="O2" s="175"/>
      <c r="P2" s="175"/>
      <c r="Q2" s="175"/>
      <c r="R2" s="175"/>
      <c r="S2" s="94" t="s">
        <v>61</v>
      </c>
    </row>
    <row r="3" spans="1:19" s="89" customFormat="1" ht="16.5" customHeight="1" thickTop="1">
      <c r="A3" s="127" t="s">
        <v>102</v>
      </c>
      <c r="B3" s="358" t="s">
        <v>44</v>
      </c>
      <c r="C3" s="359"/>
      <c r="D3" s="360" t="s">
        <v>292</v>
      </c>
      <c r="E3" s="361"/>
      <c r="F3" s="397"/>
      <c r="G3" s="358" t="s">
        <v>181</v>
      </c>
      <c r="H3" s="387"/>
      <c r="I3" s="387"/>
      <c r="J3" s="177"/>
      <c r="K3" s="387" t="s">
        <v>182</v>
      </c>
      <c r="L3" s="387"/>
      <c r="M3" s="359"/>
      <c r="N3" s="358" t="s">
        <v>183</v>
      </c>
      <c r="O3" s="387"/>
      <c r="P3" s="359"/>
      <c r="Q3" s="358" t="s">
        <v>184</v>
      </c>
      <c r="R3" s="387"/>
      <c r="S3" s="387"/>
    </row>
    <row r="4" spans="1:19" s="89" customFormat="1" ht="15.75" customHeight="1">
      <c r="A4" s="25" t="s">
        <v>105</v>
      </c>
      <c r="B4" s="179" t="s">
        <v>41</v>
      </c>
      <c r="C4" s="179" t="s">
        <v>42</v>
      </c>
      <c r="D4" s="189" t="s">
        <v>41</v>
      </c>
      <c r="E4" s="133" t="s">
        <v>13</v>
      </c>
      <c r="F4" s="194"/>
      <c r="G4" s="179" t="s">
        <v>41</v>
      </c>
      <c r="H4" s="95" t="s">
        <v>13</v>
      </c>
      <c r="I4" s="37"/>
      <c r="J4" s="177"/>
      <c r="K4" s="179" t="s">
        <v>41</v>
      </c>
      <c r="L4" s="135" t="s">
        <v>13</v>
      </c>
      <c r="M4" s="25"/>
      <c r="N4" s="189" t="s">
        <v>41</v>
      </c>
      <c r="O4" s="135" t="s">
        <v>13</v>
      </c>
      <c r="P4" s="25"/>
      <c r="Q4" s="179" t="s">
        <v>41</v>
      </c>
      <c r="R4" s="135" t="s">
        <v>13</v>
      </c>
      <c r="S4" s="37"/>
    </row>
    <row r="5" spans="1:19" s="89" customFormat="1" ht="15.75" customHeight="1">
      <c r="A5" s="25" t="s">
        <v>106</v>
      </c>
      <c r="B5" s="179"/>
      <c r="C5" s="25"/>
      <c r="D5" s="190"/>
      <c r="E5" s="25"/>
      <c r="F5" s="303"/>
      <c r="G5" s="179"/>
      <c r="H5" s="180"/>
      <c r="I5" s="304"/>
      <c r="J5" s="177"/>
      <c r="K5" s="179"/>
      <c r="L5" s="25"/>
      <c r="M5" s="303"/>
      <c r="N5" s="190"/>
      <c r="O5" s="25"/>
      <c r="P5" s="303"/>
      <c r="Q5" s="179"/>
      <c r="R5" s="25"/>
      <c r="S5" s="304"/>
    </row>
    <row r="6" spans="1:19" s="89" customFormat="1" ht="15.75" customHeight="1">
      <c r="A6" s="139" t="s">
        <v>95</v>
      </c>
      <c r="B6" s="181" t="s">
        <v>10</v>
      </c>
      <c r="C6" s="181" t="s">
        <v>11</v>
      </c>
      <c r="D6" s="191" t="s">
        <v>10</v>
      </c>
      <c r="E6" s="140" t="s">
        <v>62</v>
      </c>
      <c r="F6" s="182" t="s">
        <v>63</v>
      </c>
      <c r="G6" s="181" t="s">
        <v>10</v>
      </c>
      <c r="H6" s="182" t="s">
        <v>62</v>
      </c>
      <c r="I6" s="148" t="s">
        <v>63</v>
      </c>
      <c r="J6" s="177"/>
      <c r="K6" s="181" t="s">
        <v>10</v>
      </c>
      <c r="L6" s="140" t="s">
        <v>62</v>
      </c>
      <c r="M6" s="182" t="s">
        <v>63</v>
      </c>
      <c r="N6" s="191" t="s">
        <v>10</v>
      </c>
      <c r="O6" s="140" t="s">
        <v>62</v>
      </c>
      <c r="P6" s="182" t="s">
        <v>63</v>
      </c>
      <c r="Q6" s="181" t="s">
        <v>10</v>
      </c>
      <c r="R6" s="140" t="s">
        <v>62</v>
      </c>
      <c r="S6" s="148" t="s">
        <v>63</v>
      </c>
    </row>
    <row r="7" spans="1:19" s="176" customFormat="1" ht="41.25" customHeight="1">
      <c r="A7" s="25">
        <v>2002</v>
      </c>
      <c r="B7" s="46">
        <f aca="true" t="shared" si="0" ref="B7:C9">SUM(D7,G7)</f>
        <v>7</v>
      </c>
      <c r="C7" s="46">
        <f t="shared" si="0"/>
        <v>16</v>
      </c>
      <c r="D7" s="46">
        <v>4</v>
      </c>
      <c r="E7" s="46">
        <v>7</v>
      </c>
      <c r="F7" s="46">
        <v>242</v>
      </c>
      <c r="G7" s="44">
        <v>3</v>
      </c>
      <c r="H7" s="46">
        <v>9</v>
      </c>
      <c r="I7" s="46">
        <v>300</v>
      </c>
      <c r="J7" s="44"/>
      <c r="K7" s="44" t="s">
        <v>99</v>
      </c>
      <c r="L7" s="44" t="s">
        <v>99</v>
      </c>
      <c r="M7" s="44" t="s">
        <v>99</v>
      </c>
      <c r="N7" s="44" t="s">
        <v>99</v>
      </c>
      <c r="O7" s="44" t="s">
        <v>99</v>
      </c>
      <c r="P7" s="44" t="s">
        <v>99</v>
      </c>
      <c r="Q7" s="44" t="s">
        <v>99</v>
      </c>
      <c r="R7" s="44" t="s">
        <v>99</v>
      </c>
      <c r="S7" s="44" t="s">
        <v>99</v>
      </c>
    </row>
    <row r="8" spans="1:19" s="176" customFormat="1" ht="41.25" customHeight="1">
      <c r="A8" s="25">
        <v>2003</v>
      </c>
      <c r="B8" s="46">
        <f t="shared" si="0"/>
        <v>14</v>
      </c>
      <c r="C8" s="46">
        <f t="shared" si="0"/>
        <v>42</v>
      </c>
      <c r="D8" s="46">
        <v>6</v>
      </c>
      <c r="E8" s="46">
        <v>18</v>
      </c>
      <c r="F8" s="46">
        <v>242</v>
      </c>
      <c r="G8" s="44">
        <v>8</v>
      </c>
      <c r="H8" s="46">
        <v>24</v>
      </c>
      <c r="I8" s="46">
        <v>300</v>
      </c>
      <c r="J8" s="44"/>
      <c r="K8" s="44" t="s">
        <v>99</v>
      </c>
      <c r="L8" s="44" t="s">
        <v>99</v>
      </c>
      <c r="M8" s="44" t="s">
        <v>99</v>
      </c>
      <c r="N8" s="44" t="s">
        <v>99</v>
      </c>
      <c r="O8" s="44" t="s">
        <v>99</v>
      </c>
      <c r="P8" s="44" t="s">
        <v>99</v>
      </c>
      <c r="Q8" s="44" t="s">
        <v>99</v>
      </c>
      <c r="R8" s="44" t="s">
        <v>99</v>
      </c>
      <c r="S8" s="44" t="s">
        <v>99</v>
      </c>
    </row>
    <row r="9" spans="1:19" s="176" customFormat="1" ht="41.25" customHeight="1">
      <c r="A9" s="25">
        <v>2004</v>
      </c>
      <c r="B9" s="46">
        <f t="shared" si="0"/>
        <v>3</v>
      </c>
      <c r="C9" s="46">
        <f t="shared" si="0"/>
        <v>9</v>
      </c>
      <c r="D9" s="46">
        <v>2</v>
      </c>
      <c r="E9" s="46">
        <v>6</v>
      </c>
      <c r="F9" s="46">
        <v>242</v>
      </c>
      <c r="G9" s="44">
        <v>1</v>
      </c>
      <c r="H9" s="46">
        <v>3</v>
      </c>
      <c r="I9" s="46">
        <v>300</v>
      </c>
      <c r="J9" s="44"/>
      <c r="K9" s="44" t="s">
        <v>99</v>
      </c>
      <c r="L9" s="44" t="s">
        <v>99</v>
      </c>
      <c r="M9" s="44" t="s">
        <v>99</v>
      </c>
      <c r="N9" s="44" t="s">
        <v>99</v>
      </c>
      <c r="O9" s="44" t="s">
        <v>99</v>
      </c>
      <c r="P9" s="44" t="s">
        <v>99</v>
      </c>
      <c r="Q9" s="44" t="s">
        <v>99</v>
      </c>
      <c r="R9" s="44" t="s">
        <v>99</v>
      </c>
      <c r="S9" s="44" t="s">
        <v>99</v>
      </c>
    </row>
    <row r="10" spans="1:19" s="176" customFormat="1" ht="41.25" customHeight="1">
      <c r="A10" s="25">
        <v>2005</v>
      </c>
      <c r="B10" s="44">
        <v>3</v>
      </c>
      <c r="C10" s="46">
        <v>9</v>
      </c>
      <c r="D10" s="46">
        <v>1</v>
      </c>
      <c r="E10" s="46">
        <v>3</v>
      </c>
      <c r="F10" s="46">
        <v>242</v>
      </c>
      <c r="G10" s="44">
        <v>2</v>
      </c>
      <c r="H10" s="46">
        <v>6</v>
      </c>
      <c r="I10" s="46">
        <v>300</v>
      </c>
      <c r="J10" s="44"/>
      <c r="K10" s="44" t="s">
        <v>99</v>
      </c>
      <c r="L10" s="44" t="s">
        <v>99</v>
      </c>
      <c r="M10" s="44" t="s">
        <v>99</v>
      </c>
      <c r="N10" s="44" t="s">
        <v>99</v>
      </c>
      <c r="O10" s="44" t="s">
        <v>99</v>
      </c>
      <c r="P10" s="44" t="s">
        <v>99</v>
      </c>
      <c r="Q10" s="44" t="s">
        <v>99</v>
      </c>
      <c r="R10" s="44" t="s">
        <v>99</v>
      </c>
      <c r="S10" s="44" t="s">
        <v>99</v>
      </c>
    </row>
    <row r="11" spans="1:19" s="176" customFormat="1" ht="41.25" customHeight="1">
      <c r="A11" s="26">
        <v>2006</v>
      </c>
      <c r="B11" s="40">
        <f>SUM(B12:B18)</f>
        <v>1</v>
      </c>
      <c r="C11" s="40">
        <f aca="true" t="shared" si="1" ref="C11:I11">SUM(C12:C18)</f>
        <v>3</v>
      </c>
      <c r="D11" s="40" t="s">
        <v>381</v>
      </c>
      <c r="E11" s="40" t="s">
        <v>381</v>
      </c>
      <c r="F11" s="40" t="s">
        <v>381</v>
      </c>
      <c r="G11" s="40">
        <f t="shared" si="1"/>
        <v>0.9</v>
      </c>
      <c r="H11" s="40">
        <f t="shared" si="1"/>
        <v>2.7</v>
      </c>
      <c r="I11" s="40">
        <f t="shared" si="1"/>
        <v>300</v>
      </c>
      <c r="J11" s="40"/>
      <c r="K11" s="40" t="s">
        <v>314</v>
      </c>
      <c r="L11" s="40" t="s">
        <v>314</v>
      </c>
      <c r="M11" s="40" t="s">
        <v>314</v>
      </c>
      <c r="N11" s="40" t="s">
        <v>314</v>
      </c>
      <c r="O11" s="40" t="s">
        <v>314</v>
      </c>
      <c r="P11" s="40" t="s">
        <v>314</v>
      </c>
      <c r="Q11" s="40" t="s">
        <v>314</v>
      </c>
      <c r="R11" s="40" t="s">
        <v>314</v>
      </c>
      <c r="S11" s="40" t="s">
        <v>314</v>
      </c>
    </row>
    <row r="12" spans="1:19" s="176" customFormat="1" ht="41.25" customHeight="1">
      <c r="A12" s="27" t="s">
        <v>315</v>
      </c>
      <c r="B12" s="44" t="s">
        <v>314</v>
      </c>
      <c r="C12" s="44" t="s">
        <v>314</v>
      </c>
      <c r="D12" s="44" t="s">
        <v>314</v>
      </c>
      <c r="E12" s="44" t="s">
        <v>314</v>
      </c>
      <c r="F12" s="44" t="s">
        <v>314</v>
      </c>
      <c r="G12" s="43" t="s">
        <v>314</v>
      </c>
      <c r="H12" s="44" t="s">
        <v>314</v>
      </c>
      <c r="I12" s="44" t="s">
        <v>314</v>
      </c>
      <c r="J12" s="44"/>
      <c r="K12" s="44" t="s">
        <v>314</v>
      </c>
      <c r="L12" s="44" t="s">
        <v>314</v>
      </c>
      <c r="M12" s="44" t="s">
        <v>314</v>
      </c>
      <c r="N12" s="44" t="s">
        <v>314</v>
      </c>
      <c r="O12" s="44" t="s">
        <v>314</v>
      </c>
      <c r="P12" s="44" t="s">
        <v>314</v>
      </c>
      <c r="Q12" s="44" t="s">
        <v>314</v>
      </c>
      <c r="R12" s="44" t="s">
        <v>314</v>
      </c>
      <c r="S12" s="44" t="s">
        <v>314</v>
      </c>
    </row>
    <row r="13" spans="1:19" s="176" customFormat="1" ht="41.25" customHeight="1">
      <c r="A13" s="27" t="s">
        <v>316</v>
      </c>
      <c r="B13" s="44">
        <v>1</v>
      </c>
      <c r="C13" s="46">
        <v>3</v>
      </c>
      <c r="D13" s="44" t="s">
        <v>314</v>
      </c>
      <c r="E13" s="44" t="s">
        <v>314</v>
      </c>
      <c r="F13" s="44" t="s">
        <v>314</v>
      </c>
      <c r="G13" s="44">
        <v>0.9</v>
      </c>
      <c r="H13" s="46">
        <f>G13*10*I13/1000</f>
        <v>2.7</v>
      </c>
      <c r="I13" s="46">
        <v>300</v>
      </c>
      <c r="J13" s="44"/>
      <c r="K13" s="44" t="s">
        <v>99</v>
      </c>
      <c r="L13" s="44" t="s">
        <v>99</v>
      </c>
      <c r="M13" s="44" t="s">
        <v>99</v>
      </c>
      <c r="N13" s="44" t="s">
        <v>99</v>
      </c>
      <c r="O13" s="44" t="s">
        <v>99</v>
      </c>
      <c r="P13" s="44" t="s">
        <v>99</v>
      </c>
      <c r="Q13" s="44" t="s">
        <v>99</v>
      </c>
      <c r="R13" s="44" t="s">
        <v>99</v>
      </c>
      <c r="S13" s="44" t="s">
        <v>99</v>
      </c>
    </row>
    <row r="14" spans="1:19" s="176" customFormat="1" ht="41.25" customHeight="1">
      <c r="A14" s="27" t="s">
        <v>109</v>
      </c>
      <c r="B14" s="44" t="s">
        <v>99</v>
      </c>
      <c r="C14" s="44" t="s">
        <v>99</v>
      </c>
      <c r="D14" s="44" t="s">
        <v>99</v>
      </c>
      <c r="E14" s="44" t="s">
        <v>99</v>
      </c>
      <c r="F14" s="44" t="s">
        <v>99</v>
      </c>
      <c r="G14" s="44" t="s">
        <v>99</v>
      </c>
      <c r="H14" s="44" t="s">
        <v>99</v>
      </c>
      <c r="I14" s="44" t="s">
        <v>99</v>
      </c>
      <c r="J14" s="44"/>
      <c r="K14" s="44" t="s">
        <v>99</v>
      </c>
      <c r="L14" s="44" t="s">
        <v>99</v>
      </c>
      <c r="M14" s="44" t="s">
        <v>99</v>
      </c>
      <c r="N14" s="44" t="s">
        <v>99</v>
      </c>
      <c r="O14" s="44" t="s">
        <v>99</v>
      </c>
      <c r="P14" s="44" t="s">
        <v>99</v>
      </c>
      <c r="Q14" s="44" t="s">
        <v>99</v>
      </c>
      <c r="R14" s="44" t="s">
        <v>99</v>
      </c>
      <c r="S14" s="44" t="s">
        <v>99</v>
      </c>
    </row>
    <row r="15" spans="1:19" s="184" customFormat="1" ht="41.25" customHeight="1">
      <c r="A15" s="27" t="s">
        <v>110</v>
      </c>
      <c r="B15" s="44" t="s">
        <v>99</v>
      </c>
      <c r="C15" s="44" t="s">
        <v>99</v>
      </c>
      <c r="D15" s="44" t="s">
        <v>99</v>
      </c>
      <c r="E15" s="44" t="s">
        <v>99</v>
      </c>
      <c r="F15" s="44" t="s">
        <v>99</v>
      </c>
      <c r="G15" s="44" t="s">
        <v>99</v>
      </c>
      <c r="H15" s="44" t="s">
        <v>99</v>
      </c>
      <c r="I15" s="44" t="s">
        <v>99</v>
      </c>
      <c r="J15" s="40"/>
      <c r="K15" s="40" t="s">
        <v>99</v>
      </c>
      <c r="L15" s="40" t="s">
        <v>99</v>
      </c>
      <c r="M15" s="40" t="s">
        <v>99</v>
      </c>
      <c r="N15" s="40" t="s">
        <v>99</v>
      </c>
      <c r="O15" s="40" t="s">
        <v>99</v>
      </c>
      <c r="P15" s="40" t="s">
        <v>99</v>
      </c>
      <c r="Q15" s="40" t="s">
        <v>99</v>
      </c>
      <c r="R15" s="40" t="s">
        <v>99</v>
      </c>
      <c r="S15" s="40" t="s">
        <v>99</v>
      </c>
    </row>
    <row r="16" spans="1:19" ht="41.25" customHeight="1">
      <c r="A16" s="195" t="s">
        <v>111</v>
      </c>
      <c r="B16" s="84" t="s">
        <v>99</v>
      </c>
      <c r="C16" s="44" t="s">
        <v>99</v>
      </c>
      <c r="D16" s="44" t="s">
        <v>99</v>
      </c>
      <c r="E16" s="44" t="s">
        <v>99</v>
      </c>
      <c r="F16" s="44" t="s">
        <v>99</v>
      </c>
      <c r="G16" s="44" t="s">
        <v>99</v>
      </c>
      <c r="H16" s="44" t="s">
        <v>99</v>
      </c>
      <c r="I16" s="44" t="s">
        <v>99</v>
      </c>
      <c r="J16" s="44"/>
      <c r="K16" s="44" t="s">
        <v>99</v>
      </c>
      <c r="L16" s="44" t="s">
        <v>99</v>
      </c>
      <c r="M16" s="44" t="s">
        <v>99</v>
      </c>
      <c r="N16" s="44" t="s">
        <v>99</v>
      </c>
      <c r="O16" s="44" t="s">
        <v>99</v>
      </c>
      <c r="P16" s="44" t="s">
        <v>99</v>
      </c>
      <c r="Q16" s="44" t="s">
        <v>99</v>
      </c>
      <c r="R16" s="44" t="s">
        <v>99</v>
      </c>
      <c r="S16" s="44" t="s">
        <v>99</v>
      </c>
    </row>
    <row r="17" spans="1:19" ht="41.25" customHeight="1">
      <c r="A17" s="195" t="s">
        <v>112</v>
      </c>
      <c r="B17" s="84" t="s">
        <v>99</v>
      </c>
      <c r="C17" s="44" t="s">
        <v>99</v>
      </c>
      <c r="D17" s="44" t="s">
        <v>99</v>
      </c>
      <c r="E17" s="44" t="s">
        <v>99</v>
      </c>
      <c r="F17" s="44" t="s">
        <v>99</v>
      </c>
      <c r="G17" s="44" t="s">
        <v>99</v>
      </c>
      <c r="H17" s="44" t="s">
        <v>99</v>
      </c>
      <c r="I17" s="44" t="s">
        <v>99</v>
      </c>
      <c r="J17" s="196"/>
      <c r="K17" s="196" t="s">
        <v>99</v>
      </c>
      <c r="L17" s="196" t="s">
        <v>99</v>
      </c>
      <c r="M17" s="196" t="s">
        <v>99</v>
      </c>
      <c r="N17" s="196" t="s">
        <v>99</v>
      </c>
      <c r="O17" s="196" t="s">
        <v>99</v>
      </c>
      <c r="P17" s="196" t="s">
        <v>99</v>
      </c>
      <c r="Q17" s="196" t="s">
        <v>99</v>
      </c>
      <c r="R17" s="196" t="s">
        <v>99</v>
      </c>
      <c r="S17" s="196" t="s">
        <v>99</v>
      </c>
    </row>
    <row r="18" spans="1:19" ht="41.25" customHeight="1" thickBot="1">
      <c r="A18" s="28" t="s">
        <v>113</v>
      </c>
      <c r="B18" s="116" t="s">
        <v>99</v>
      </c>
      <c r="C18" s="117" t="s">
        <v>99</v>
      </c>
      <c r="D18" s="117" t="s">
        <v>99</v>
      </c>
      <c r="E18" s="117" t="s">
        <v>99</v>
      </c>
      <c r="F18" s="117" t="s">
        <v>99</v>
      </c>
      <c r="G18" s="117" t="s">
        <v>99</v>
      </c>
      <c r="H18" s="117" t="s">
        <v>99</v>
      </c>
      <c r="I18" s="117" t="s">
        <v>99</v>
      </c>
      <c r="J18" s="196"/>
      <c r="K18" s="197" t="s">
        <v>99</v>
      </c>
      <c r="L18" s="197" t="s">
        <v>99</v>
      </c>
      <c r="M18" s="197" t="s">
        <v>99</v>
      </c>
      <c r="N18" s="197" t="s">
        <v>99</v>
      </c>
      <c r="O18" s="197" t="s">
        <v>99</v>
      </c>
      <c r="P18" s="197" t="s">
        <v>99</v>
      </c>
      <c r="Q18" s="197" t="s">
        <v>99</v>
      </c>
      <c r="R18" s="197" t="s">
        <v>99</v>
      </c>
      <c r="S18" s="197" t="s">
        <v>99</v>
      </c>
    </row>
    <row r="19" ht="14.25" thickTop="1">
      <c r="A19" s="106" t="s">
        <v>94</v>
      </c>
    </row>
  </sheetData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R19"/>
  <sheetViews>
    <sheetView workbookViewId="0" topLeftCell="A1">
      <pane xSplit="1" ySplit="6" topLeftCell="I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6" sqref="S16"/>
    </sheetView>
  </sheetViews>
  <sheetFormatPr defaultColWidth="8.88671875" defaultRowHeight="13.5"/>
  <cols>
    <col min="1" max="1" width="14.5546875" style="187" customWidth="1"/>
    <col min="2" max="3" width="8.21484375" style="75" customWidth="1"/>
    <col min="4" max="9" width="8.21484375" style="185" customWidth="1"/>
    <col min="10" max="10" width="2.77734375" style="192" customWidth="1"/>
    <col min="11" max="12" width="8.10546875" style="75" customWidth="1"/>
    <col min="13" max="19" width="8.10546875" style="185" customWidth="1"/>
    <col min="20" max="16384" width="8.88671875" style="174" customWidth="1"/>
  </cols>
  <sheetData>
    <row r="1" spans="1:29" s="173" customFormat="1" ht="45" customHeight="1">
      <c r="A1" s="357" t="s">
        <v>373</v>
      </c>
      <c r="B1" s="357"/>
      <c r="C1" s="357"/>
      <c r="D1" s="357"/>
      <c r="E1" s="357"/>
      <c r="F1" s="357"/>
      <c r="G1" s="357"/>
      <c r="H1" s="357"/>
      <c r="I1" s="357"/>
      <c r="J1" s="298"/>
      <c r="K1" s="389" t="s">
        <v>176</v>
      </c>
      <c r="L1" s="389"/>
      <c r="M1" s="389"/>
      <c r="N1" s="389"/>
      <c r="O1" s="389"/>
      <c r="P1" s="389"/>
      <c r="Q1" s="389"/>
      <c r="R1" s="389"/>
      <c r="S1" s="389"/>
      <c r="AC1" s="174"/>
    </row>
    <row r="2" spans="1:19" s="176" customFormat="1" ht="25.5" customHeight="1" thickBot="1">
      <c r="A2" s="29" t="s">
        <v>177</v>
      </c>
      <c r="B2" s="67"/>
      <c r="C2" s="67"/>
      <c r="D2" s="175"/>
      <c r="E2" s="175"/>
      <c r="F2" s="175"/>
      <c r="G2" s="175"/>
      <c r="H2" s="175"/>
      <c r="I2" s="175"/>
      <c r="J2" s="188"/>
      <c r="K2" s="67"/>
      <c r="L2" s="67"/>
      <c r="M2" s="175"/>
      <c r="N2" s="175"/>
      <c r="O2" s="175"/>
      <c r="P2" s="175"/>
      <c r="Q2" s="175"/>
      <c r="R2" s="175"/>
      <c r="S2" s="94" t="s">
        <v>58</v>
      </c>
    </row>
    <row r="3" spans="1:19" s="89" customFormat="1" ht="16.5" customHeight="1" thickTop="1">
      <c r="A3" s="127" t="s">
        <v>102</v>
      </c>
      <c r="B3" s="358" t="s">
        <v>44</v>
      </c>
      <c r="C3" s="359"/>
      <c r="D3" s="358" t="s">
        <v>178</v>
      </c>
      <c r="E3" s="387"/>
      <c r="F3" s="359"/>
      <c r="G3" s="358" t="s">
        <v>179</v>
      </c>
      <c r="H3" s="387"/>
      <c r="I3" s="387"/>
      <c r="J3" s="177"/>
      <c r="K3" s="378" t="s">
        <v>45</v>
      </c>
      <c r="L3" s="378"/>
      <c r="M3" s="368"/>
      <c r="N3" s="358" t="s">
        <v>180</v>
      </c>
      <c r="O3" s="387"/>
      <c r="P3" s="359"/>
      <c r="Q3" s="358" t="s">
        <v>46</v>
      </c>
      <c r="R3" s="387"/>
      <c r="S3" s="387"/>
    </row>
    <row r="4" spans="1:19" s="89" customFormat="1" ht="15.75" customHeight="1">
      <c r="A4" s="25" t="s">
        <v>105</v>
      </c>
      <c r="B4" s="178" t="s">
        <v>41</v>
      </c>
      <c r="C4" s="178" t="s">
        <v>13</v>
      </c>
      <c r="D4" s="179" t="s">
        <v>41</v>
      </c>
      <c r="E4" s="135" t="s">
        <v>13</v>
      </c>
      <c r="F4" s="25"/>
      <c r="G4" s="179" t="s">
        <v>41</v>
      </c>
      <c r="H4" s="95" t="s">
        <v>13</v>
      </c>
      <c r="I4" s="37"/>
      <c r="J4" s="177"/>
      <c r="K4" s="178" t="s">
        <v>41</v>
      </c>
      <c r="L4" s="135" t="s">
        <v>13</v>
      </c>
      <c r="M4" s="25"/>
      <c r="N4" s="189" t="s">
        <v>41</v>
      </c>
      <c r="O4" s="133" t="s">
        <v>13</v>
      </c>
      <c r="P4" s="25"/>
      <c r="Q4" s="189" t="s">
        <v>41</v>
      </c>
      <c r="R4" s="133" t="s">
        <v>13</v>
      </c>
      <c r="S4" s="37"/>
    </row>
    <row r="5" spans="1:19" s="89" customFormat="1" ht="15.75" customHeight="1">
      <c r="A5" s="25" t="s">
        <v>106</v>
      </c>
      <c r="B5" s="178"/>
      <c r="C5" s="178"/>
      <c r="D5" s="179"/>
      <c r="E5" s="25"/>
      <c r="F5" s="303"/>
      <c r="G5" s="179"/>
      <c r="H5" s="180"/>
      <c r="I5" s="304"/>
      <c r="J5" s="131"/>
      <c r="K5" s="178"/>
      <c r="L5" s="25"/>
      <c r="M5" s="303"/>
      <c r="N5" s="190"/>
      <c r="O5" s="25"/>
      <c r="P5" s="303"/>
      <c r="Q5" s="190"/>
      <c r="R5" s="25"/>
      <c r="S5" s="304"/>
    </row>
    <row r="6" spans="1:96" s="183" customFormat="1" ht="15.75" customHeight="1">
      <c r="A6" s="139" t="s">
        <v>95</v>
      </c>
      <c r="B6" s="155" t="s">
        <v>10</v>
      </c>
      <c r="C6" s="155" t="s">
        <v>11</v>
      </c>
      <c r="D6" s="181" t="s">
        <v>10</v>
      </c>
      <c r="E6" s="140" t="s">
        <v>62</v>
      </c>
      <c r="F6" s="182" t="s">
        <v>63</v>
      </c>
      <c r="G6" s="181" t="s">
        <v>10</v>
      </c>
      <c r="H6" s="182" t="s">
        <v>62</v>
      </c>
      <c r="I6" s="148" t="s">
        <v>63</v>
      </c>
      <c r="J6" s="177"/>
      <c r="K6" s="155" t="s">
        <v>10</v>
      </c>
      <c r="L6" s="140" t="s">
        <v>62</v>
      </c>
      <c r="M6" s="182" t="s">
        <v>63</v>
      </c>
      <c r="N6" s="191" t="s">
        <v>10</v>
      </c>
      <c r="O6" s="140" t="s">
        <v>62</v>
      </c>
      <c r="P6" s="182" t="s">
        <v>63</v>
      </c>
      <c r="Q6" s="191" t="s">
        <v>10</v>
      </c>
      <c r="R6" s="140" t="s">
        <v>62</v>
      </c>
      <c r="S6" s="148" t="s">
        <v>63</v>
      </c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</row>
    <row r="7" spans="1:19" s="176" customFormat="1" ht="41.25" customHeight="1">
      <c r="A7" s="25">
        <v>2002</v>
      </c>
      <c r="B7" s="46">
        <f aca="true" t="shared" si="0" ref="B7:C9">SUM(D7,G7,K7,N7,Q7)</f>
        <v>75</v>
      </c>
      <c r="C7" s="46">
        <f t="shared" si="0"/>
        <v>96</v>
      </c>
      <c r="D7" s="44" t="s">
        <v>99</v>
      </c>
      <c r="E7" s="44" t="s">
        <v>99</v>
      </c>
      <c r="F7" s="44" t="s">
        <v>99</v>
      </c>
      <c r="G7" s="44">
        <v>1</v>
      </c>
      <c r="H7" s="46">
        <v>1</v>
      </c>
      <c r="I7" s="46">
        <v>100</v>
      </c>
      <c r="J7" s="46"/>
      <c r="K7" s="46">
        <v>20</v>
      </c>
      <c r="L7" s="46">
        <v>34</v>
      </c>
      <c r="M7" s="46">
        <v>170</v>
      </c>
      <c r="N7" s="44">
        <v>40</v>
      </c>
      <c r="O7" s="46">
        <v>44</v>
      </c>
      <c r="P7" s="46">
        <v>110</v>
      </c>
      <c r="Q7" s="44">
        <v>14</v>
      </c>
      <c r="R7" s="46">
        <v>17</v>
      </c>
      <c r="S7" s="46">
        <v>121</v>
      </c>
    </row>
    <row r="8" spans="1:19" s="176" customFormat="1" ht="41.25" customHeight="1">
      <c r="A8" s="25">
        <v>2003</v>
      </c>
      <c r="B8" s="46">
        <f t="shared" si="0"/>
        <v>80</v>
      </c>
      <c r="C8" s="46">
        <f t="shared" si="0"/>
        <v>176</v>
      </c>
      <c r="D8" s="44" t="s">
        <v>99</v>
      </c>
      <c r="E8" s="44" t="s">
        <v>99</v>
      </c>
      <c r="F8" s="44" t="s">
        <v>99</v>
      </c>
      <c r="G8" s="44">
        <v>1</v>
      </c>
      <c r="H8" s="46">
        <v>2</v>
      </c>
      <c r="I8" s="46">
        <v>100</v>
      </c>
      <c r="J8" s="46"/>
      <c r="K8" s="46">
        <v>20</v>
      </c>
      <c r="L8" s="46">
        <v>85</v>
      </c>
      <c r="M8" s="46">
        <v>425</v>
      </c>
      <c r="N8" s="44">
        <v>45</v>
      </c>
      <c r="O8" s="46">
        <v>72</v>
      </c>
      <c r="P8" s="46">
        <v>85</v>
      </c>
      <c r="Q8" s="44">
        <v>14</v>
      </c>
      <c r="R8" s="46">
        <v>17</v>
      </c>
      <c r="S8" s="46">
        <v>121</v>
      </c>
    </row>
    <row r="9" spans="1:19" s="176" customFormat="1" ht="41.25" customHeight="1">
      <c r="A9" s="25">
        <v>2004</v>
      </c>
      <c r="B9" s="46">
        <f t="shared" si="0"/>
        <v>33</v>
      </c>
      <c r="C9" s="46">
        <f t="shared" si="0"/>
        <v>90</v>
      </c>
      <c r="D9" s="44" t="s">
        <v>99</v>
      </c>
      <c r="E9" s="44" t="s">
        <v>99</v>
      </c>
      <c r="F9" s="44" t="s">
        <v>99</v>
      </c>
      <c r="G9" s="44">
        <v>1</v>
      </c>
      <c r="H9" s="46">
        <v>1</v>
      </c>
      <c r="I9" s="46">
        <v>100</v>
      </c>
      <c r="J9" s="46"/>
      <c r="K9" s="46">
        <v>14</v>
      </c>
      <c r="L9" s="46">
        <v>61</v>
      </c>
      <c r="M9" s="46">
        <v>425</v>
      </c>
      <c r="N9" s="44">
        <v>7</v>
      </c>
      <c r="O9" s="46">
        <v>13</v>
      </c>
      <c r="P9" s="46">
        <v>85</v>
      </c>
      <c r="Q9" s="44">
        <v>11</v>
      </c>
      <c r="R9" s="46">
        <v>15</v>
      </c>
      <c r="S9" s="46">
        <v>121</v>
      </c>
    </row>
    <row r="10" spans="1:19" s="176" customFormat="1" ht="41.25" customHeight="1">
      <c r="A10" s="25">
        <v>2005</v>
      </c>
      <c r="B10" s="46">
        <v>24</v>
      </c>
      <c r="C10" s="46">
        <v>56</v>
      </c>
      <c r="D10" s="44" t="s">
        <v>99</v>
      </c>
      <c r="E10" s="44" t="s">
        <v>99</v>
      </c>
      <c r="F10" s="44" t="s">
        <v>99</v>
      </c>
      <c r="G10" s="44">
        <v>1</v>
      </c>
      <c r="H10" s="44">
        <v>1</v>
      </c>
      <c r="I10" s="44">
        <v>100</v>
      </c>
      <c r="J10" s="44"/>
      <c r="K10" s="44">
        <v>10</v>
      </c>
      <c r="L10" s="44">
        <v>41</v>
      </c>
      <c r="M10" s="44">
        <v>420</v>
      </c>
      <c r="N10" s="44">
        <v>3</v>
      </c>
      <c r="O10" s="44">
        <v>2</v>
      </c>
      <c r="P10" s="44">
        <v>85</v>
      </c>
      <c r="Q10" s="44">
        <v>10</v>
      </c>
      <c r="R10" s="44">
        <v>12</v>
      </c>
      <c r="S10" s="44">
        <v>121</v>
      </c>
    </row>
    <row r="11" spans="1:19" s="176" customFormat="1" ht="41.25" customHeight="1">
      <c r="A11" s="26">
        <v>2006</v>
      </c>
      <c r="B11" s="115">
        <f>SUM(B12:B18)</f>
        <v>38</v>
      </c>
      <c r="C11" s="115">
        <f>SUM(C12:C18)</f>
        <v>91</v>
      </c>
      <c r="D11" s="40" t="s">
        <v>330</v>
      </c>
      <c r="E11" s="40" t="s">
        <v>255</v>
      </c>
      <c r="F11" s="40" t="s">
        <v>255</v>
      </c>
      <c r="G11" s="40">
        <f>SUM(G12:G18)</f>
        <v>0.5</v>
      </c>
      <c r="H11" s="40">
        <f>SUM(H12:H18)</f>
        <v>0.5</v>
      </c>
      <c r="I11" s="40">
        <v>100</v>
      </c>
      <c r="J11" s="40"/>
      <c r="K11" s="40">
        <f>SUM(K12:K18)</f>
        <v>15.9</v>
      </c>
      <c r="L11" s="40">
        <f>SUM(L12:L18)</f>
        <v>66.78000000000002</v>
      </c>
      <c r="M11" s="40">
        <v>420</v>
      </c>
      <c r="N11" s="40" t="s">
        <v>255</v>
      </c>
      <c r="O11" s="40" t="s">
        <v>255</v>
      </c>
      <c r="P11" s="40" t="s">
        <v>255</v>
      </c>
      <c r="Q11" s="40">
        <f>SUM(Q12:Q18)</f>
        <v>20.3</v>
      </c>
      <c r="R11" s="40">
        <f>SUM(R12:R18)</f>
        <v>24.563</v>
      </c>
      <c r="S11" s="40">
        <v>121</v>
      </c>
    </row>
    <row r="12" spans="1:19" s="176" customFormat="1" ht="41.25" customHeight="1">
      <c r="A12" s="27" t="s">
        <v>305</v>
      </c>
      <c r="B12" s="46">
        <v>19</v>
      </c>
      <c r="C12" s="46">
        <v>35</v>
      </c>
      <c r="D12" s="44" t="s">
        <v>99</v>
      </c>
      <c r="E12" s="44" t="s">
        <v>99</v>
      </c>
      <c r="F12" s="44" t="s">
        <v>99</v>
      </c>
      <c r="G12" s="44" t="s">
        <v>99</v>
      </c>
      <c r="H12" s="44" t="s">
        <v>255</v>
      </c>
      <c r="I12" s="44" t="s">
        <v>255</v>
      </c>
      <c r="J12" s="46"/>
      <c r="K12" s="46">
        <v>4</v>
      </c>
      <c r="L12" s="46">
        <f>K12*10*M12/1000</f>
        <v>16.8</v>
      </c>
      <c r="M12" s="46">
        <v>420</v>
      </c>
      <c r="N12" s="44" t="s">
        <v>255</v>
      </c>
      <c r="O12" s="44" t="s">
        <v>255</v>
      </c>
      <c r="P12" s="44" t="s">
        <v>255</v>
      </c>
      <c r="Q12" s="44">
        <v>15</v>
      </c>
      <c r="R12" s="46">
        <f>Q12*S12*10/1000</f>
        <v>18.15</v>
      </c>
      <c r="S12" s="46">
        <v>121</v>
      </c>
    </row>
    <row r="13" spans="1:19" s="176" customFormat="1" ht="41.25" customHeight="1">
      <c r="A13" s="27" t="s">
        <v>306</v>
      </c>
      <c r="B13" s="44" t="s">
        <v>99</v>
      </c>
      <c r="C13" s="44" t="s">
        <v>99</v>
      </c>
      <c r="D13" s="44" t="s">
        <v>99</v>
      </c>
      <c r="E13" s="44" t="s">
        <v>99</v>
      </c>
      <c r="F13" s="44" t="s">
        <v>99</v>
      </c>
      <c r="G13" s="44" t="s">
        <v>99</v>
      </c>
      <c r="H13" s="44" t="s">
        <v>255</v>
      </c>
      <c r="I13" s="44" t="s">
        <v>255</v>
      </c>
      <c r="J13" s="44"/>
      <c r="K13" s="44" t="s">
        <v>255</v>
      </c>
      <c r="L13" s="44" t="s">
        <v>255</v>
      </c>
      <c r="M13" s="44" t="s">
        <v>255</v>
      </c>
      <c r="N13" s="44" t="s">
        <v>255</v>
      </c>
      <c r="O13" s="44" t="s">
        <v>255</v>
      </c>
      <c r="P13" s="44" t="s">
        <v>255</v>
      </c>
      <c r="Q13" s="44" t="s">
        <v>255</v>
      </c>
      <c r="R13" s="44" t="s">
        <v>255</v>
      </c>
      <c r="S13" s="44" t="s">
        <v>255</v>
      </c>
    </row>
    <row r="14" spans="1:19" s="176" customFormat="1" ht="41.25" customHeight="1">
      <c r="A14" s="27" t="s">
        <v>317</v>
      </c>
      <c r="B14" s="46">
        <v>3</v>
      </c>
      <c r="C14" s="46">
        <v>12</v>
      </c>
      <c r="D14" s="44" t="s">
        <v>99</v>
      </c>
      <c r="E14" s="44" t="s">
        <v>99</v>
      </c>
      <c r="F14" s="44" t="s">
        <v>99</v>
      </c>
      <c r="G14" s="44" t="s">
        <v>99</v>
      </c>
      <c r="H14" s="44" t="s">
        <v>255</v>
      </c>
      <c r="I14" s="44" t="s">
        <v>255</v>
      </c>
      <c r="J14" s="46"/>
      <c r="K14" s="46">
        <v>2.8</v>
      </c>
      <c r="L14" s="46">
        <f>K14*M14*10/1000</f>
        <v>11.76</v>
      </c>
      <c r="M14" s="46">
        <v>420</v>
      </c>
      <c r="N14" s="44" t="s">
        <v>255</v>
      </c>
      <c r="O14" s="44" t="s">
        <v>255</v>
      </c>
      <c r="P14" s="44" t="s">
        <v>255</v>
      </c>
      <c r="Q14" s="44" t="s">
        <v>255</v>
      </c>
      <c r="R14" s="44" t="s">
        <v>255</v>
      </c>
      <c r="S14" s="44" t="s">
        <v>255</v>
      </c>
    </row>
    <row r="15" spans="1:19" s="176" customFormat="1" ht="41.25" customHeight="1">
      <c r="A15" s="27" t="s">
        <v>318</v>
      </c>
      <c r="B15" s="46">
        <v>3</v>
      </c>
      <c r="C15" s="46">
        <v>11</v>
      </c>
      <c r="D15" s="40" t="s">
        <v>99</v>
      </c>
      <c r="E15" s="44" t="s">
        <v>99</v>
      </c>
      <c r="F15" s="44" t="s">
        <v>99</v>
      </c>
      <c r="G15" s="44" t="s">
        <v>99</v>
      </c>
      <c r="H15" s="44" t="s">
        <v>255</v>
      </c>
      <c r="I15" s="44" t="s">
        <v>255</v>
      </c>
      <c r="J15" s="115"/>
      <c r="K15" s="46">
        <v>2.7</v>
      </c>
      <c r="L15" s="46">
        <f>K15*M15*10/1000</f>
        <v>11.34</v>
      </c>
      <c r="M15" s="46">
        <v>420</v>
      </c>
      <c r="N15" s="44" t="s">
        <v>99</v>
      </c>
      <c r="O15" s="44" t="s">
        <v>255</v>
      </c>
      <c r="P15" s="44" t="s">
        <v>255</v>
      </c>
      <c r="Q15" s="44" t="s">
        <v>255</v>
      </c>
      <c r="R15" s="44" t="s">
        <v>255</v>
      </c>
      <c r="S15" s="44" t="s">
        <v>255</v>
      </c>
    </row>
    <row r="16" spans="1:19" ht="41.25" customHeight="1">
      <c r="A16" s="27" t="s">
        <v>319</v>
      </c>
      <c r="B16" s="46">
        <v>5</v>
      </c>
      <c r="C16" s="46">
        <v>10</v>
      </c>
      <c r="D16" s="44" t="s">
        <v>99</v>
      </c>
      <c r="E16" s="44" t="s">
        <v>99</v>
      </c>
      <c r="F16" s="44" t="s">
        <v>99</v>
      </c>
      <c r="G16" s="44" t="s">
        <v>99</v>
      </c>
      <c r="H16" s="44" t="s">
        <v>255</v>
      </c>
      <c r="I16" s="44" t="s">
        <v>255</v>
      </c>
      <c r="J16" s="44"/>
      <c r="K16" s="44">
        <v>1.4</v>
      </c>
      <c r="L16" s="46">
        <f>K16*M16*10/1000</f>
        <v>5.88</v>
      </c>
      <c r="M16" s="46">
        <v>420</v>
      </c>
      <c r="N16" s="44" t="s">
        <v>255</v>
      </c>
      <c r="O16" s="44" t="s">
        <v>255</v>
      </c>
      <c r="P16" s="44" t="s">
        <v>255</v>
      </c>
      <c r="Q16" s="44">
        <v>3.8</v>
      </c>
      <c r="R16" s="44">
        <f>Q16*S16*10/1000</f>
        <v>4.598</v>
      </c>
      <c r="S16" s="46">
        <v>121</v>
      </c>
    </row>
    <row r="17" spans="1:19" ht="41.25" customHeight="1">
      <c r="A17" s="27" t="s">
        <v>320</v>
      </c>
      <c r="B17" s="46">
        <v>5</v>
      </c>
      <c r="C17" s="46">
        <v>14</v>
      </c>
      <c r="D17" s="44" t="s">
        <v>99</v>
      </c>
      <c r="E17" s="44" t="s">
        <v>99</v>
      </c>
      <c r="F17" s="44" t="s">
        <v>99</v>
      </c>
      <c r="G17" s="44" t="s">
        <v>99</v>
      </c>
      <c r="H17" s="44" t="s">
        <v>255</v>
      </c>
      <c r="I17" s="44" t="s">
        <v>255</v>
      </c>
      <c r="J17" s="44"/>
      <c r="K17" s="44">
        <v>3</v>
      </c>
      <c r="L17" s="44">
        <f>K17*M17*10/1000</f>
        <v>12.6</v>
      </c>
      <c r="M17" s="46">
        <v>420</v>
      </c>
      <c r="N17" s="44" t="s">
        <v>255</v>
      </c>
      <c r="O17" s="44" t="s">
        <v>255</v>
      </c>
      <c r="P17" s="44" t="s">
        <v>255</v>
      </c>
      <c r="Q17" s="44">
        <v>1.5</v>
      </c>
      <c r="R17" s="44">
        <f>Q17*S17*10/1000</f>
        <v>1.815</v>
      </c>
      <c r="S17" s="46">
        <v>121</v>
      </c>
    </row>
    <row r="18" spans="1:19" ht="41.25" customHeight="1" thickBot="1">
      <c r="A18" s="28" t="s">
        <v>321</v>
      </c>
      <c r="B18" s="124">
        <v>3</v>
      </c>
      <c r="C18" s="52">
        <v>9</v>
      </c>
      <c r="D18" s="117" t="s">
        <v>330</v>
      </c>
      <c r="E18" s="117" t="s">
        <v>99</v>
      </c>
      <c r="F18" s="117" t="s">
        <v>99</v>
      </c>
      <c r="G18" s="117">
        <v>0.5</v>
      </c>
      <c r="H18" s="117">
        <f>G18*I18*10/1000</f>
        <v>0.5</v>
      </c>
      <c r="I18" s="117">
        <v>100</v>
      </c>
      <c r="J18" s="44"/>
      <c r="K18" s="117">
        <v>2</v>
      </c>
      <c r="L18" s="117">
        <f>K18*M18*10/1000</f>
        <v>8.4</v>
      </c>
      <c r="M18" s="117">
        <v>420</v>
      </c>
      <c r="N18" s="117" t="s">
        <v>255</v>
      </c>
      <c r="O18" s="117" t="s">
        <v>255</v>
      </c>
      <c r="P18" s="117" t="s">
        <v>255</v>
      </c>
      <c r="Q18" s="117" t="s">
        <v>255</v>
      </c>
      <c r="R18" s="117" t="s">
        <v>255</v>
      </c>
      <c r="S18" s="117" t="s">
        <v>255</v>
      </c>
    </row>
    <row r="19" ht="14.25" thickTop="1">
      <c r="A19" s="106" t="s">
        <v>322</v>
      </c>
    </row>
  </sheetData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19"/>
  <sheetViews>
    <sheetView workbookViewId="0" topLeftCell="F10">
      <selection activeCell="O18" sqref="O18"/>
    </sheetView>
  </sheetViews>
  <sheetFormatPr defaultColWidth="8.88671875" defaultRowHeight="13.5"/>
  <cols>
    <col min="1" max="1" width="14.5546875" style="187" customWidth="1"/>
    <col min="2" max="5" width="9.21484375" style="75" customWidth="1"/>
    <col min="6" max="6" width="9.21484375" style="185" customWidth="1"/>
    <col min="7" max="7" width="9.21484375" style="75" customWidth="1"/>
    <col min="8" max="8" width="9.21484375" style="185" customWidth="1"/>
    <col min="9" max="9" width="2.77734375" style="186" customWidth="1"/>
    <col min="10" max="13" width="9.6640625" style="185" customWidth="1"/>
    <col min="14" max="15" width="9.6640625" style="75" customWidth="1"/>
    <col min="16" max="16" width="9.6640625" style="185" customWidth="1"/>
    <col min="17" max="16384" width="8.88671875" style="174" customWidth="1"/>
  </cols>
  <sheetData>
    <row r="1" spans="1:26" s="173" customFormat="1" ht="45" customHeight="1">
      <c r="A1" s="357" t="s">
        <v>372</v>
      </c>
      <c r="B1" s="357"/>
      <c r="C1" s="357"/>
      <c r="D1" s="357"/>
      <c r="E1" s="357"/>
      <c r="F1" s="357"/>
      <c r="G1" s="357"/>
      <c r="H1" s="357"/>
      <c r="I1" s="295"/>
      <c r="J1" s="389" t="s">
        <v>265</v>
      </c>
      <c r="K1" s="389"/>
      <c r="L1" s="389"/>
      <c r="M1" s="389"/>
      <c r="N1" s="389"/>
      <c r="O1" s="389"/>
      <c r="P1" s="389"/>
      <c r="Z1" s="174"/>
    </row>
    <row r="2" spans="1:16" s="176" customFormat="1" ht="25.5" customHeight="1" thickBot="1">
      <c r="A2" s="29" t="s">
        <v>57</v>
      </c>
      <c r="B2" s="67"/>
      <c r="C2" s="67"/>
      <c r="D2" s="67"/>
      <c r="E2" s="67"/>
      <c r="F2" s="175"/>
      <c r="G2" s="67"/>
      <c r="H2" s="175"/>
      <c r="I2" s="89"/>
      <c r="J2" s="175"/>
      <c r="K2" s="175"/>
      <c r="L2" s="175"/>
      <c r="M2" s="175"/>
      <c r="N2" s="67"/>
      <c r="O2" s="67"/>
      <c r="P2" s="94" t="s">
        <v>58</v>
      </c>
    </row>
    <row r="3" spans="1:16" s="89" customFormat="1" ht="16.5" customHeight="1" thickTop="1">
      <c r="A3" s="127" t="s">
        <v>102</v>
      </c>
      <c r="B3" s="380" t="s">
        <v>44</v>
      </c>
      <c r="C3" s="368"/>
      <c r="D3" s="380" t="s">
        <v>47</v>
      </c>
      <c r="E3" s="378"/>
      <c r="F3" s="368"/>
      <c r="G3" s="380" t="s">
        <v>174</v>
      </c>
      <c r="H3" s="378"/>
      <c r="I3" s="177"/>
      <c r="J3" s="149" t="s">
        <v>175</v>
      </c>
      <c r="K3" s="358" t="s">
        <v>48</v>
      </c>
      <c r="L3" s="387"/>
      <c r="M3" s="359"/>
      <c r="N3" s="380" t="s">
        <v>49</v>
      </c>
      <c r="O3" s="378"/>
      <c r="P3" s="378"/>
    </row>
    <row r="4" spans="1:16" s="89" customFormat="1" ht="15.75" customHeight="1">
      <c r="A4" s="25" t="s">
        <v>105</v>
      </c>
      <c r="B4" s="151" t="s">
        <v>41</v>
      </c>
      <c r="C4" s="178" t="s">
        <v>42</v>
      </c>
      <c r="D4" s="178" t="s">
        <v>41</v>
      </c>
      <c r="E4" s="135" t="s">
        <v>13</v>
      </c>
      <c r="F4" s="25"/>
      <c r="G4" s="151" t="s">
        <v>41</v>
      </c>
      <c r="H4" s="95" t="s">
        <v>13</v>
      </c>
      <c r="I4" s="95"/>
      <c r="J4" s="25"/>
      <c r="K4" s="179" t="s">
        <v>50</v>
      </c>
      <c r="L4" s="135" t="s">
        <v>13</v>
      </c>
      <c r="M4" s="25"/>
      <c r="N4" s="151" t="s">
        <v>41</v>
      </c>
      <c r="O4" s="95" t="s">
        <v>13</v>
      </c>
      <c r="P4" s="37"/>
    </row>
    <row r="5" spans="1:16" s="89" customFormat="1" ht="15.75" customHeight="1">
      <c r="A5" s="25" t="s">
        <v>106</v>
      </c>
      <c r="B5" s="153"/>
      <c r="C5" s="178"/>
      <c r="D5" s="178"/>
      <c r="E5" s="25"/>
      <c r="F5" s="303"/>
      <c r="G5" s="178"/>
      <c r="H5" s="146"/>
      <c r="I5" s="37"/>
      <c r="J5" s="307"/>
      <c r="K5" s="179"/>
      <c r="L5" s="180"/>
      <c r="M5" s="303"/>
      <c r="N5" s="153"/>
      <c r="O5" s="25"/>
      <c r="P5" s="304"/>
    </row>
    <row r="6" spans="1:250" s="183" customFormat="1" ht="15.75" customHeight="1">
      <c r="A6" s="139" t="s">
        <v>95</v>
      </c>
      <c r="B6" s="154" t="s">
        <v>10</v>
      </c>
      <c r="C6" s="155" t="s">
        <v>11</v>
      </c>
      <c r="D6" s="155" t="s">
        <v>10</v>
      </c>
      <c r="E6" s="140" t="s">
        <v>62</v>
      </c>
      <c r="F6" s="182" t="s">
        <v>63</v>
      </c>
      <c r="G6" s="155" t="s">
        <v>10</v>
      </c>
      <c r="H6" s="148" t="s">
        <v>62</v>
      </c>
      <c r="I6" s="37"/>
      <c r="J6" s="140" t="s">
        <v>63</v>
      </c>
      <c r="K6" s="181" t="s">
        <v>10</v>
      </c>
      <c r="L6" s="182" t="s">
        <v>62</v>
      </c>
      <c r="M6" s="182" t="s">
        <v>63</v>
      </c>
      <c r="N6" s="154" t="s">
        <v>10</v>
      </c>
      <c r="O6" s="140" t="s">
        <v>62</v>
      </c>
      <c r="P6" s="148" t="s">
        <v>63</v>
      </c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</row>
    <row r="7" spans="1:16" s="176" customFormat="1" ht="42" customHeight="1">
      <c r="A7" s="25">
        <v>2002</v>
      </c>
      <c r="B7" s="46">
        <f aca="true" t="shared" si="0" ref="B7:C9">SUM(D7,G7,K7,N7)</f>
        <v>512</v>
      </c>
      <c r="C7" s="46">
        <f t="shared" si="0"/>
        <v>750</v>
      </c>
      <c r="D7" s="44">
        <v>330</v>
      </c>
      <c r="E7" s="46">
        <v>560</v>
      </c>
      <c r="F7" s="46">
        <v>168</v>
      </c>
      <c r="G7" s="46">
        <v>147</v>
      </c>
      <c r="H7" s="46">
        <v>147</v>
      </c>
      <c r="I7" s="46"/>
      <c r="J7" s="46">
        <v>100</v>
      </c>
      <c r="K7" s="44">
        <v>2</v>
      </c>
      <c r="L7" s="46">
        <v>2</v>
      </c>
      <c r="M7" s="46">
        <v>100</v>
      </c>
      <c r="N7" s="44">
        <v>33</v>
      </c>
      <c r="O7" s="46">
        <v>41</v>
      </c>
      <c r="P7" s="46">
        <v>124</v>
      </c>
    </row>
    <row r="8" spans="1:16" s="176" customFormat="1" ht="42" customHeight="1">
      <c r="A8" s="25">
        <v>2003</v>
      </c>
      <c r="B8" s="46">
        <f t="shared" si="0"/>
        <v>321</v>
      </c>
      <c r="C8" s="46">
        <f t="shared" si="0"/>
        <v>378</v>
      </c>
      <c r="D8" s="44">
        <v>135</v>
      </c>
      <c r="E8" s="46">
        <v>189</v>
      </c>
      <c r="F8" s="46">
        <v>140</v>
      </c>
      <c r="G8" s="46">
        <v>147</v>
      </c>
      <c r="H8" s="44">
        <v>147</v>
      </c>
      <c r="I8" s="46"/>
      <c r="J8" s="46">
        <v>100</v>
      </c>
      <c r="K8" s="44">
        <v>6</v>
      </c>
      <c r="L8" s="46">
        <v>1</v>
      </c>
      <c r="M8" s="46">
        <v>145</v>
      </c>
      <c r="N8" s="44">
        <v>33</v>
      </c>
      <c r="O8" s="46">
        <v>41</v>
      </c>
      <c r="P8" s="46">
        <v>124</v>
      </c>
    </row>
    <row r="9" spans="1:16" s="176" customFormat="1" ht="42" customHeight="1">
      <c r="A9" s="25">
        <v>2004</v>
      </c>
      <c r="B9" s="46">
        <f t="shared" si="0"/>
        <v>160</v>
      </c>
      <c r="C9" s="46">
        <f t="shared" si="0"/>
        <v>262</v>
      </c>
      <c r="D9" s="44">
        <v>120</v>
      </c>
      <c r="E9" s="46">
        <v>214</v>
      </c>
      <c r="F9" s="46">
        <v>140</v>
      </c>
      <c r="G9" s="46">
        <v>23</v>
      </c>
      <c r="H9" s="46">
        <v>26</v>
      </c>
      <c r="I9" s="46"/>
      <c r="J9" s="46">
        <v>100</v>
      </c>
      <c r="K9" s="44">
        <v>3</v>
      </c>
      <c r="L9" s="46">
        <v>3</v>
      </c>
      <c r="M9" s="46">
        <v>145</v>
      </c>
      <c r="N9" s="44">
        <v>14</v>
      </c>
      <c r="O9" s="46">
        <v>19</v>
      </c>
      <c r="P9" s="46">
        <v>124</v>
      </c>
    </row>
    <row r="10" spans="1:16" s="176" customFormat="1" ht="42" customHeight="1">
      <c r="A10" s="25">
        <v>2005</v>
      </c>
      <c r="B10" s="46">
        <v>133</v>
      </c>
      <c r="C10" s="46">
        <v>176</v>
      </c>
      <c r="D10" s="44">
        <v>100</v>
      </c>
      <c r="E10" s="44">
        <v>140</v>
      </c>
      <c r="F10" s="44">
        <v>140</v>
      </c>
      <c r="G10" s="44">
        <v>20</v>
      </c>
      <c r="H10" s="44">
        <v>20</v>
      </c>
      <c r="I10" s="44"/>
      <c r="J10" s="44">
        <v>100</v>
      </c>
      <c r="K10" s="44">
        <v>3</v>
      </c>
      <c r="L10" s="44">
        <v>4</v>
      </c>
      <c r="M10" s="44">
        <v>145</v>
      </c>
      <c r="N10" s="44">
        <v>10</v>
      </c>
      <c r="O10" s="44">
        <v>12</v>
      </c>
      <c r="P10" s="44">
        <v>124</v>
      </c>
    </row>
    <row r="11" spans="1:16" s="176" customFormat="1" ht="42" customHeight="1">
      <c r="A11" s="26">
        <v>2006</v>
      </c>
      <c r="B11" s="115">
        <f>SUM(B12:B18)</f>
        <v>129.8</v>
      </c>
      <c r="C11" s="115">
        <f>SUM(C12:C18)</f>
        <v>167.2</v>
      </c>
      <c r="D11" s="115">
        <f>SUM(D12:D18)</f>
        <v>106</v>
      </c>
      <c r="E11" s="115">
        <f>SUM(E12:E18)</f>
        <v>148.39999999999998</v>
      </c>
      <c r="F11" s="115">
        <v>140</v>
      </c>
      <c r="G11" s="115">
        <f>SUM(G12:G18)</f>
        <v>23.8</v>
      </c>
      <c r="H11" s="115">
        <f>SUM(H12:H18)</f>
        <v>18.8</v>
      </c>
      <c r="I11" s="115"/>
      <c r="J11" s="115">
        <v>100</v>
      </c>
      <c r="K11" s="40" t="s">
        <v>330</v>
      </c>
      <c r="L11" s="40" t="s">
        <v>330</v>
      </c>
      <c r="M11" s="40" t="s">
        <v>330</v>
      </c>
      <c r="N11" s="40" t="s">
        <v>330</v>
      </c>
      <c r="O11" s="40" t="s">
        <v>330</v>
      </c>
      <c r="P11" s="40" t="s">
        <v>330</v>
      </c>
    </row>
    <row r="12" spans="1:16" s="176" customFormat="1" ht="42" customHeight="1">
      <c r="A12" s="27" t="s">
        <v>323</v>
      </c>
      <c r="B12" s="46">
        <f aca="true" t="shared" si="1" ref="B12:C18">SUM(D12,G12,K12,N12)</f>
        <v>17</v>
      </c>
      <c r="C12" s="46">
        <f t="shared" si="1"/>
        <v>23</v>
      </c>
      <c r="D12" s="44">
        <v>15</v>
      </c>
      <c r="E12" s="46">
        <f>D12*F12*10/1000</f>
        <v>21</v>
      </c>
      <c r="F12" s="46">
        <v>140</v>
      </c>
      <c r="G12" s="46">
        <v>2</v>
      </c>
      <c r="H12" s="46">
        <f>G12*J12*10/1000</f>
        <v>2</v>
      </c>
      <c r="I12" s="46"/>
      <c r="J12" s="46">
        <v>100</v>
      </c>
      <c r="K12" s="44" t="s">
        <v>99</v>
      </c>
      <c r="L12" s="44" t="s">
        <v>99</v>
      </c>
      <c r="M12" s="44" t="s">
        <v>99</v>
      </c>
      <c r="N12" s="44" t="s">
        <v>99</v>
      </c>
      <c r="O12" s="44" t="s">
        <v>99</v>
      </c>
      <c r="P12" s="44" t="s">
        <v>99</v>
      </c>
    </row>
    <row r="13" spans="1:16" s="176" customFormat="1" ht="42" customHeight="1">
      <c r="A13" s="27" t="s">
        <v>324</v>
      </c>
      <c r="B13" s="44" t="s">
        <v>255</v>
      </c>
      <c r="C13" s="44" t="s">
        <v>255</v>
      </c>
      <c r="D13" s="44" t="s">
        <v>99</v>
      </c>
      <c r="E13" s="44" t="s">
        <v>99</v>
      </c>
      <c r="F13" s="44" t="s">
        <v>99</v>
      </c>
      <c r="G13" s="44" t="s">
        <v>99</v>
      </c>
      <c r="H13" s="44" t="s">
        <v>99</v>
      </c>
      <c r="I13" s="46"/>
      <c r="J13" s="44" t="s">
        <v>99</v>
      </c>
      <c r="K13" s="44" t="s">
        <v>99</v>
      </c>
      <c r="L13" s="44" t="s">
        <v>99</v>
      </c>
      <c r="M13" s="44" t="s">
        <v>99</v>
      </c>
      <c r="N13" s="44" t="s">
        <v>99</v>
      </c>
      <c r="O13" s="44" t="s">
        <v>99</v>
      </c>
      <c r="P13" s="44" t="s">
        <v>99</v>
      </c>
    </row>
    <row r="14" spans="1:16" s="176" customFormat="1" ht="42" customHeight="1">
      <c r="A14" s="27" t="s">
        <v>325</v>
      </c>
      <c r="B14" s="46">
        <f t="shared" si="1"/>
        <v>55</v>
      </c>
      <c r="C14" s="46">
        <f t="shared" si="1"/>
        <v>70</v>
      </c>
      <c r="D14" s="44">
        <v>50</v>
      </c>
      <c r="E14" s="46">
        <f>D14*F14*10/1000</f>
        <v>70</v>
      </c>
      <c r="F14" s="46">
        <v>140</v>
      </c>
      <c r="G14" s="46">
        <v>5</v>
      </c>
      <c r="H14" s="44" t="s">
        <v>255</v>
      </c>
      <c r="I14" s="46"/>
      <c r="J14" s="44" t="s">
        <v>99</v>
      </c>
      <c r="K14" s="44" t="s">
        <v>99</v>
      </c>
      <c r="L14" s="44" t="s">
        <v>99</v>
      </c>
      <c r="M14" s="44" t="s">
        <v>99</v>
      </c>
      <c r="N14" s="44" t="s">
        <v>99</v>
      </c>
      <c r="O14" s="44" t="s">
        <v>99</v>
      </c>
      <c r="P14" s="44" t="s">
        <v>99</v>
      </c>
    </row>
    <row r="15" spans="1:16" s="184" customFormat="1" ht="42" customHeight="1">
      <c r="A15" s="27" t="s">
        <v>326</v>
      </c>
      <c r="B15" s="46">
        <f t="shared" si="1"/>
        <v>14.8</v>
      </c>
      <c r="C15" s="46">
        <f t="shared" si="1"/>
        <v>20</v>
      </c>
      <c r="D15" s="44">
        <v>13</v>
      </c>
      <c r="E15" s="46">
        <f>D15*F15*10/1000</f>
        <v>18.2</v>
      </c>
      <c r="F15" s="46">
        <v>140</v>
      </c>
      <c r="G15" s="46">
        <v>1.8</v>
      </c>
      <c r="H15" s="46">
        <f>G15*J15*10/1000</f>
        <v>1.8</v>
      </c>
      <c r="I15" s="115"/>
      <c r="J15" s="46">
        <v>100</v>
      </c>
      <c r="K15" s="40" t="s">
        <v>99</v>
      </c>
      <c r="L15" s="40" t="s">
        <v>99</v>
      </c>
      <c r="M15" s="40" t="s">
        <v>99</v>
      </c>
      <c r="N15" s="40" t="s">
        <v>99</v>
      </c>
      <c r="O15" s="40" t="s">
        <v>99</v>
      </c>
      <c r="P15" s="40" t="s">
        <v>99</v>
      </c>
    </row>
    <row r="16" spans="1:16" ht="42" customHeight="1">
      <c r="A16" s="27" t="s">
        <v>327</v>
      </c>
      <c r="B16" s="46">
        <f t="shared" si="1"/>
        <v>16</v>
      </c>
      <c r="C16" s="46">
        <f t="shared" si="1"/>
        <v>22</v>
      </c>
      <c r="D16" s="44">
        <v>15</v>
      </c>
      <c r="E16" s="46">
        <f>D16*F16*10/1000</f>
        <v>21</v>
      </c>
      <c r="F16" s="46">
        <v>140</v>
      </c>
      <c r="G16" s="44">
        <v>1</v>
      </c>
      <c r="H16" s="46">
        <f>G16*J16*10/1000</f>
        <v>1</v>
      </c>
      <c r="I16" s="44"/>
      <c r="J16" s="46">
        <v>100</v>
      </c>
      <c r="K16" s="44" t="s">
        <v>99</v>
      </c>
      <c r="L16" s="44" t="s">
        <v>99</v>
      </c>
      <c r="M16" s="44" t="s">
        <v>99</v>
      </c>
      <c r="N16" s="44" t="s">
        <v>99</v>
      </c>
      <c r="O16" s="44" t="s">
        <v>99</v>
      </c>
      <c r="P16" s="44" t="s">
        <v>99</v>
      </c>
    </row>
    <row r="17" spans="1:16" ht="42" customHeight="1">
      <c r="A17" s="27" t="s">
        <v>328</v>
      </c>
      <c r="B17" s="46">
        <f t="shared" si="1"/>
        <v>15</v>
      </c>
      <c r="C17" s="46">
        <f t="shared" si="1"/>
        <v>20.2</v>
      </c>
      <c r="D17" s="44">
        <v>13</v>
      </c>
      <c r="E17" s="44">
        <f>D17*F17*10/1000</f>
        <v>18.2</v>
      </c>
      <c r="F17" s="46">
        <v>140</v>
      </c>
      <c r="G17" s="44">
        <v>2</v>
      </c>
      <c r="H17" s="44">
        <f>G17*J17*10/1000</f>
        <v>2</v>
      </c>
      <c r="I17" s="44"/>
      <c r="J17" s="46">
        <v>100</v>
      </c>
      <c r="K17" s="44" t="s">
        <v>99</v>
      </c>
      <c r="L17" s="44" t="s">
        <v>99</v>
      </c>
      <c r="M17" s="44" t="s">
        <v>99</v>
      </c>
      <c r="N17" s="44" t="s">
        <v>99</v>
      </c>
      <c r="O17" s="44" t="s">
        <v>99</v>
      </c>
      <c r="P17" s="44" t="s">
        <v>99</v>
      </c>
    </row>
    <row r="18" spans="1:16" ht="42" customHeight="1" thickBot="1">
      <c r="A18" s="28" t="s">
        <v>113</v>
      </c>
      <c r="B18" s="124">
        <f t="shared" si="1"/>
        <v>12</v>
      </c>
      <c r="C18" s="52">
        <f t="shared" si="1"/>
        <v>12</v>
      </c>
      <c r="D18" s="117" t="s">
        <v>99</v>
      </c>
      <c r="E18" s="117" t="s">
        <v>99</v>
      </c>
      <c r="F18" s="117" t="s">
        <v>99</v>
      </c>
      <c r="G18" s="117">
        <v>12</v>
      </c>
      <c r="H18" s="117">
        <f>G18*J18*10/1000</f>
        <v>12</v>
      </c>
      <c r="I18" s="44"/>
      <c r="J18" s="117">
        <v>100</v>
      </c>
      <c r="K18" s="117" t="s">
        <v>99</v>
      </c>
      <c r="L18" s="117" t="s">
        <v>99</v>
      </c>
      <c r="M18" s="117" t="s">
        <v>99</v>
      </c>
      <c r="N18" s="117" t="s">
        <v>99</v>
      </c>
      <c r="O18" s="117" t="s">
        <v>99</v>
      </c>
      <c r="P18" s="117" t="s">
        <v>99</v>
      </c>
    </row>
    <row r="19" ht="14.25" thickTop="1">
      <c r="A19" s="106" t="s">
        <v>94</v>
      </c>
    </row>
  </sheetData>
  <mergeCells count="7">
    <mergeCell ref="A1:H1"/>
    <mergeCell ref="J1:P1"/>
    <mergeCell ref="N3:P3"/>
    <mergeCell ref="B3:C3"/>
    <mergeCell ref="D3:F3"/>
    <mergeCell ref="G3:H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전성희</dc:creator>
  <cp:keywords/>
  <dc:description/>
  <cp:lastModifiedBy>장순덕1</cp:lastModifiedBy>
  <cp:lastPrinted>2008-01-07T07:25:05Z</cp:lastPrinted>
  <dcterms:created xsi:type="dcterms:W3CDTF">1999-11-05T07:39:22Z</dcterms:created>
  <dcterms:modified xsi:type="dcterms:W3CDTF">2008-01-08T01:50:14Z</dcterms:modified>
  <cp:category/>
  <cp:version/>
  <cp:contentType/>
  <cp:contentStatus/>
</cp:coreProperties>
</file>