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firstSheet="1" activeTab="9"/>
  </bookViews>
  <sheets>
    <sheet name="____" sheetId="1" state="hidden" r:id="rId1"/>
    <sheet name="1용도별전력사용량" sheetId="2" r:id="rId2"/>
    <sheet name="2_가스공급량" sheetId="3" r:id="rId3"/>
    <sheet name="3_상수도" sheetId="4" r:id="rId4"/>
    <sheet name="4_상수도관" sheetId="5" r:id="rId5"/>
    <sheet name="5_급수사용량" sheetId="6" r:id="rId6"/>
    <sheet name="6_급수사용료부과" sheetId="7" r:id="rId7"/>
    <sheet name="7_하수도인구및보급율 " sheetId="8" r:id="rId8"/>
    <sheet name="8_하수사용료부과" sheetId="9" r:id="rId9"/>
    <sheet name="9_하수도관거" sheetId="10" r:id="rId10"/>
  </sheets>
  <definedNames>
    <definedName name="_xlnm.Print_Area" localSheetId="7">'7_하수도인구및보급율 '!$A$1:$T$14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<sst xmlns="http://schemas.openxmlformats.org/spreadsheetml/2006/main" count="819" uniqueCount="283">
  <si>
    <t>1. 용도별 전력사용량</t>
  </si>
  <si>
    <t>ELECTRIC POWER CONSUMPTION BY USE</t>
  </si>
  <si>
    <t>단위 : MWh</t>
  </si>
  <si>
    <t>Unit : MWh</t>
  </si>
  <si>
    <t>연   별</t>
  </si>
  <si>
    <t>합  계</t>
  </si>
  <si>
    <t>가정용</t>
  </si>
  <si>
    <t>공공용</t>
  </si>
  <si>
    <t>서비스업</t>
  </si>
  <si>
    <t>산    업    용      Industry</t>
  </si>
  <si>
    <t>월   별</t>
  </si>
  <si>
    <t>점유율</t>
  </si>
  <si>
    <t>소   계</t>
  </si>
  <si>
    <t>농림수산업</t>
  </si>
  <si>
    <t>Agriculture,</t>
  </si>
  <si>
    <t>광   업</t>
  </si>
  <si>
    <t>제조업</t>
  </si>
  <si>
    <t>Year &amp;</t>
  </si>
  <si>
    <t>(%)</t>
  </si>
  <si>
    <t>점유율(%)</t>
  </si>
  <si>
    <t>forestry and</t>
  </si>
  <si>
    <t>Manufac</t>
  </si>
  <si>
    <t>Month</t>
  </si>
  <si>
    <t>Total</t>
  </si>
  <si>
    <t>Percentage</t>
  </si>
  <si>
    <t>Residential</t>
  </si>
  <si>
    <t>Public</t>
  </si>
  <si>
    <t>Service</t>
  </si>
  <si>
    <t>Sub-Total</t>
  </si>
  <si>
    <t>fishing</t>
  </si>
  <si>
    <t>Mining</t>
  </si>
  <si>
    <t>turing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</si>
  <si>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</si>
  <si>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</si>
  <si>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</si>
  <si>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</si>
  <si>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</si>
  <si>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</si>
  <si>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</si>
  <si>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</si>
  <si>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</si>
  <si>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</si>
  <si>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</si>
  <si>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</si>
  <si>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</si>
  <si>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</si>
  <si>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2. 가 스 공 급 량</t>
  </si>
  <si>
    <t>GAS SUPPLY</t>
  </si>
  <si>
    <t>단위 : 개소</t>
  </si>
  <si>
    <t>도 시 가 스   Liquefied natural gas(LNG)</t>
  </si>
  <si>
    <t xml:space="preserve">프 로 판  </t>
  </si>
  <si>
    <t xml:space="preserve">  Propane Gas</t>
  </si>
  <si>
    <t xml:space="preserve">부   탄   Butane Gas </t>
  </si>
  <si>
    <t>판  매  소  수</t>
  </si>
  <si>
    <t>판 매 량 (1,000㎥)</t>
  </si>
  <si>
    <t>판   매   량  (t)</t>
  </si>
  <si>
    <t>판   매   량 (t)</t>
  </si>
  <si>
    <t>Number of salling stores</t>
  </si>
  <si>
    <t>Amount sold</t>
  </si>
  <si>
    <t>자료 : 재난안전관리과</t>
  </si>
  <si>
    <t>3. 상    수    도</t>
  </si>
  <si>
    <t>PUBLIC WATER SERVICE</t>
  </si>
  <si>
    <t>단위 : 명, M/T, ℓ</t>
  </si>
  <si>
    <t>Unit:  person , M/T, ℓ</t>
  </si>
  <si>
    <t>총인구</t>
  </si>
  <si>
    <t xml:space="preserve">급 수 인 구 </t>
  </si>
  <si>
    <t>보   급   률  (%)</t>
  </si>
  <si>
    <t>시설용량(㎥/일)</t>
  </si>
  <si>
    <t>급  수  량(㎥/일)</t>
  </si>
  <si>
    <t>1일 1인당급수량(ℓ)</t>
  </si>
  <si>
    <t>급 수 전 수</t>
  </si>
  <si>
    <t>읍면별</t>
  </si>
  <si>
    <t>(명)</t>
  </si>
  <si>
    <t>Quantity of</t>
  </si>
  <si>
    <t>Water supply amount</t>
  </si>
  <si>
    <t xml:space="preserve">Number of </t>
  </si>
  <si>
    <t>Eup Myeon</t>
  </si>
  <si>
    <t>Population</t>
  </si>
  <si>
    <t>Water supplied population</t>
  </si>
  <si>
    <t>Rate of supply</t>
  </si>
  <si>
    <t>Supply capacity</t>
  </si>
  <si>
    <t>water supply</t>
  </si>
  <si>
    <t>per porsons a day</t>
  </si>
  <si>
    <t>faucets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</si>
  <si>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</si>
  <si>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</si>
  <si>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</si>
  <si>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</si>
  <si>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</si>
  <si>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</si>
  <si>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</si>
  <si>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환경보호과</t>
  </si>
  <si>
    <t>4. 상  수  도  관</t>
  </si>
  <si>
    <t>PUBLIC WATER PIPE</t>
  </si>
  <si>
    <t>단위 : m</t>
  </si>
  <si>
    <t>Unit : m</t>
  </si>
  <si>
    <t>합   계</t>
  </si>
  <si>
    <t>도수관    Water Pipe</t>
  </si>
  <si>
    <t>송수관    Water Pipe</t>
  </si>
  <si>
    <t>배수관</t>
  </si>
  <si>
    <t>Conduit Pipe</t>
  </si>
  <si>
    <t>급      수     관     Water Service Pipe</t>
  </si>
  <si>
    <t>계</t>
  </si>
  <si>
    <t>강  관</t>
  </si>
  <si>
    <t>주철관</t>
  </si>
  <si>
    <t>기  타</t>
  </si>
  <si>
    <t>아연도강관</t>
  </si>
  <si>
    <t>동  관</t>
  </si>
  <si>
    <t>스텐레스관</t>
  </si>
  <si>
    <t>합성수지관</t>
  </si>
  <si>
    <t>기   타</t>
  </si>
  <si>
    <t>Sub</t>
  </si>
  <si>
    <t>Steel</t>
  </si>
  <si>
    <t>Cast iron</t>
  </si>
  <si>
    <t>Galvanized</t>
  </si>
  <si>
    <t>Copper</t>
  </si>
  <si>
    <t>Stainless</t>
  </si>
  <si>
    <t>pipe</t>
  </si>
  <si>
    <t>Pipe</t>
  </si>
  <si>
    <t>Others</t>
  </si>
  <si>
    <t>steel  pipe</t>
  </si>
  <si>
    <t>Plastic</t>
  </si>
  <si>
    <t>5. 급 수 사 용 량</t>
  </si>
  <si>
    <t>CONSUMPTION OF WATER  SUPPLIED</t>
  </si>
  <si>
    <t>단위 :  ㎥</t>
  </si>
  <si>
    <t>Unit : ㎥</t>
  </si>
  <si>
    <t>합       계</t>
  </si>
  <si>
    <t>가  정  용</t>
  </si>
  <si>
    <t>업  무  용</t>
  </si>
  <si>
    <t>영  업  용</t>
  </si>
  <si>
    <t>욕탕용   Bath House</t>
  </si>
  <si>
    <t>전용공업용</t>
  </si>
  <si>
    <t>1 종</t>
  </si>
  <si>
    <t>2 종</t>
  </si>
  <si>
    <t>Domestic use</t>
  </si>
  <si>
    <t>Business Use</t>
  </si>
  <si>
    <t>Commercial</t>
  </si>
  <si>
    <t>Class 1</t>
  </si>
  <si>
    <t>Class 2</t>
  </si>
  <si>
    <t>Industrial</t>
  </si>
  <si>
    <t xml:space="preserve"> Others</t>
  </si>
  <si>
    <t>6. 급 수 사 용 료 부 과</t>
  </si>
  <si>
    <t>CHARGES FOR WATER CONUMPTION</t>
  </si>
  <si>
    <t>단위 : 천원</t>
  </si>
  <si>
    <t>Unit : thousand  won</t>
  </si>
  <si>
    <t>7. 하수도 인구 및 보급률</t>
  </si>
  <si>
    <t>SEWERAGE  POPULATION AND
DISTRIBUTION RATE</t>
  </si>
  <si>
    <t>단위 : 명, ㎢, %</t>
  </si>
  <si>
    <t>Unit:  person ,㎢, %</t>
  </si>
  <si>
    <t>수 계</t>
  </si>
  <si>
    <t>특별대책지역</t>
  </si>
  <si>
    <t>총면적</t>
  </si>
  <si>
    <t xml:space="preserve">하수처리구역 내      </t>
  </si>
  <si>
    <t xml:space="preserve">Inner area of sewage treatment </t>
  </si>
  <si>
    <t>하수처리구역 외</t>
  </si>
  <si>
    <t>하수도</t>
  </si>
  <si>
    <t>연별</t>
  </si>
  <si>
    <t>(㎢)</t>
  </si>
  <si>
    <t>하수 종말처리인구(명)</t>
  </si>
  <si>
    <t>폐수 종말처리인구(명)</t>
  </si>
  <si>
    <t>면적</t>
  </si>
  <si>
    <t>Outer area of sewage treatment</t>
  </si>
  <si>
    <t>보급률(%)</t>
  </si>
  <si>
    <t>Population of Benefiting from Sewage</t>
  </si>
  <si>
    <t>Population of Benefiting from Waste water</t>
  </si>
  <si>
    <t>인구(명)   Population</t>
  </si>
  <si>
    <t xml:space="preserve">Distribu </t>
  </si>
  <si>
    <t>1차처리</t>
  </si>
  <si>
    <t>2차처리</t>
  </si>
  <si>
    <t>3차</t>
  </si>
  <si>
    <t>시가</t>
  </si>
  <si>
    <t>비시가</t>
  </si>
  <si>
    <t>tion</t>
  </si>
  <si>
    <t>Year</t>
  </si>
  <si>
    <t>Water</t>
  </si>
  <si>
    <t xml:space="preserve">Special </t>
  </si>
  <si>
    <t>Mechanic</t>
  </si>
  <si>
    <t>Biological</t>
  </si>
  <si>
    <t>Advanced</t>
  </si>
  <si>
    <t>rate of</t>
  </si>
  <si>
    <t>System</t>
  </si>
  <si>
    <t>masure area</t>
  </si>
  <si>
    <t>Total Area</t>
  </si>
  <si>
    <t>(b1)</t>
  </si>
  <si>
    <t>(b2)</t>
  </si>
  <si>
    <t>(b3)</t>
  </si>
  <si>
    <t>Area</t>
  </si>
  <si>
    <t>Urban</t>
  </si>
  <si>
    <t>Rural</t>
  </si>
  <si>
    <t>Sewage</t>
  </si>
  <si>
    <t>섬진강, 금강</t>
  </si>
  <si>
    <t>8. 하 수 사 용 료 부 과</t>
  </si>
  <si>
    <t>Charges for Use of Sewage Facilities</t>
  </si>
  <si>
    <t>Unit : 1,000 won</t>
  </si>
  <si>
    <t>업종별 하수사용료       Charges for Use of Sewage Facilities</t>
  </si>
  <si>
    <t>하수도 처리 비용분석          Cost of Sewage Disposal</t>
  </si>
  <si>
    <t>합  계</t>
  </si>
  <si>
    <t>영업용 Business</t>
  </si>
  <si>
    <t>욕탕용 Bath house</t>
  </si>
  <si>
    <t>업무용</t>
  </si>
  <si>
    <t>기타</t>
  </si>
  <si>
    <t xml:space="preserve">연간부과량 </t>
  </si>
  <si>
    <t>부과액</t>
  </si>
  <si>
    <t>평균단가(원/톤)</t>
  </si>
  <si>
    <t>처리비용</t>
  </si>
  <si>
    <t>처리원가(원/톤)</t>
  </si>
  <si>
    <t>현실화율(%)</t>
  </si>
  <si>
    <t>1종</t>
  </si>
  <si>
    <t>2종</t>
  </si>
  <si>
    <t>(천톤) (A)</t>
  </si>
  <si>
    <t>(백만원) (B)</t>
  </si>
  <si>
    <t>C=(B/A*1000)</t>
  </si>
  <si>
    <t>(백만원) (D)</t>
  </si>
  <si>
    <t>E=(D/A*1000)</t>
  </si>
  <si>
    <t>F=(E/C*101)</t>
  </si>
  <si>
    <t>Total Volume for</t>
  </si>
  <si>
    <t>Expense of</t>
  </si>
  <si>
    <t>the Usage of</t>
  </si>
  <si>
    <t>Amounts for</t>
  </si>
  <si>
    <t>Average of</t>
  </si>
  <si>
    <t>Cost of Sewage</t>
  </si>
  <si>
    <t>Usage</t>
  </si>
  <si>
    <t>Amounts</t>
  </si>
  <si>
    <t>Treatment</t>
  </si>
  <si>
    <t>Actual rate of</t>
  </si>
  <si>
    <t>Domestic </t>
  </si>
  <si>
    <t>Class 3</t>
  </si>
  <si>
    <t>Class 4</t>
  </si>
  <si>
    <t>(1001 tons)</t>
  </si>
  <si>
    <t>(Million won)</t>
  </si>
  <si>
    <t>(won/ton)</t>
  </si>
  <si>
    <t>benefit &amp; cost</t>
  </si>
  <si>
    <t>9. 하 수  관 거</t>
  </si>
  <si>
    <t>SEWERAGE  PIPE</t>
  </si>
  <si>
    <t>하 수  관 거(속)</t>
  </si>
  <si>
    <t>SEWERAGE  PIPE(con't)</t>
  </si>
  <si>
    <t>단위 : ㎢, m, 개</t>
  </si>
  <si>
    <t>Unite : ㎢, m, each</t>
  </si>
  <si>
    <t>계획연장</t>
  </si>
  <si>
    <t>시설연장</t>
  </si>
  <si>
    <t>보급률</t>
  </si>
  <si>
    <t>합류식(m)</t>
  </si>
  <si>
    <t>합류식(m)   Unclassified pipe</t>
  </si>
  <si>
    <t>분류식(m)   Classified pipe</t>
  </si>
  <si>
    <t>맨홀</t>
  </si>
  <si>
    <t>우·오수받이</t>
  </si>
  <si>
    <t>토실·토구</t>
  </si>
  <si>
    <t>(m)</t>
  </si>
  <si>
    <t>계획면적</t>
  </si>
  <si>
    <t>암거   Culvert</t>
  </si>
  <si>
    <t>개거</t>
  </si>
  <si>
    <t>측구</t>
  </si>
  <si>
    <t>오수관거   Sewage Pipe Line</t>
  </si>
  <si>
    <t>우수관거</t>
  </si>
  <si>
    <t>Rain Water Pipe Line</t>
  </si>
  <si>
    <t>(개소)</t>
  </si>
  <si>
    <t>Constr</t>
  </si>
  <si>
    <t>사각형</t>
  </si>
  <si>
    <t>원형</t>
  </si>
  <si>
    <t>암거  Culvert</t>
  </si>
  <si>
    <t xml:space="preserve">Storm &amp; </t>
  </si>
  <si>
    <t>Sewer</t>
  </si>
  <si>
    <t>Distribution</t>
  </si>
  <si>
    <t>Plann-ed</t>
  </si>
  <si>
    <t>Planned</t>
  </si>
  <si>
    <t>ucted</t>
  </si>
  <si>
    <t>Constr ucted</t>
  </si>
  <si>
    <t>Manhole</t>
  </si>
  <si>
    <t>House inlet</t>
  </si>
  <si>
    <t>outlet</t>
  </si>
  <si>
    <t>Planned length</t>
  </si>
  <si>
    <t>Constructed length</t>
  </si>
  <si>
    <t>rate</t>
  </si>
  <si>
    <t xml:space="preserve"> area</t>
  </si>
  <si>
    <t>length</t>
  </si>
  <si>
    <t>quadra-ngle</t>
  </si>
  <si>
    <t>circle</t>
  </si>
  <si>
    <t>Open ditch</t>
  </si>
  <si>
    <t>Gutter</t>
  </si>
  <si>
    <t>ucted length</t>
  </si>
  <si>
    <t>(Numb-ers)</t>
  </si>
  <si>
    <t>(Nu-mbers)</t>
  </si>
  <si>
    <t>(Numbers)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</si>
</sst>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0.00%"/>
    <numFmt numFmtId="178" formatCode="_-* #,##0&quot; DM&quot;_-;\-* #,##0&quot; DM&quot;_-;_-* &quot;- DM&quot;_-;_-@_-"/>
    <numFmt numFmtId="179" formatCode="_-* #,##0.00&quot; DM&quot;_-;\-* #,##0.00&quot; DM&quot;_-;_-* \-??&quot; DM&quot;_-;_-@_-"/>
    <numFmt numFmtId="180" formatCode="#,##0"/>
    <numFmt numFmtId="181" formatCode="#,##0.0"/>
    <numFmt numFmtId="182" formatCode="#,##0_);[RED]\(#,##0\)"/>
    <numFmt numFmtId="183" formatCode="#,##0.0_);[RED]\(#,##0.0\)"/>
    <numFmt numFmtId="184" formatCode="0.0_);[RED]\(0.0\)"/>
    <numFmt numFmtId="185" formatCode="0.0"/>
    <numFmt numFmtId="186" formatCode="#,##0_ "/>
    <numFmt numFmtId="187" formatCode="\-"/>
    <numFmt numFmtId="188" formatCode="0.0_ "/>
    <numFmt numFmtId="189" formatCode="0_);[RED]\(0\)"/>
    <numFmt numFmtId="190" formatCode="#,##0.00_);[RED]\(#,##0.00\)"/>
    <numFmt numFmtId="191" formatCode="0_ "/>
  </numFmts>
  <fonts count="18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sz val="10"/>
      <name val="바탕체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6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0" fillId="0" borderId="0" applyFill="0" applyBorder="0" applyAlignment="0" applyProtection="0"/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 vertical="center"/>
      <protection/>
    </xf>
    <xf numFmtId="164" fontId="5" fillId="0" borderId="0">
      <alignment/>
      <protection/>
    </xf>
    <xf numFmtId="167" fontId="1" fillId="0" borderId="0" applyFill="0" applyBorder="0" applyAlignment="0" applyProtection="0"/>
    <xf numFmtId="168" fontId="6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6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6" fillId="0" borderId="0">
      <alignment/>
      <protection/>
    </xf>
    <xf numFmtId="164" fontId="7" fillId="2" borderId="0" applyNumberFormat="0" applyBorder="0" applyAlignment="0" applyProtection="0"/>
    <xf numFmtId="164" fontId="7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8" fillId="0" borderId="0">
      <alignment/>
      <protection/>
    </xf>
    <xf numFmtId="177" fontId="0" fillId="0" borderId="0" applyFill="0" applyBorder="0" applyAlignment="0" applyProtection="0"/>
    <xf numFmtId="164" fontId="1" fillId="0" borderId="0">
      <alignment/>
      <protection/>
    </xf>
    <xf numFmtId="178" fontId="0" fillId="0" borderId="0" applyFill="0" applyBorder="0" applyAlignment="0" applyProtection="0"/>
    <xf numFmtId="17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/>
    </xf>
    <xf numFmtId="164" fontId="12" fillId="0" borderId="0" xfId="0" applyFont="1" applyBorder="1" applyAlignment="1">
      <alignment/>
    </xf>
    <xf numFmtId="181" fontId="12" fillId="0" borderId="1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180" fontId="12" fillId="0" borderId="1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right"/>
    </xf>
    <xf numFmtId="165" fontId="12" fillId="0" borderId="2" xfId="25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" vertical="center"/>
    </xf>
    <xf numFmtId="180" fontId="12" fillId="0" borderId="4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5" fontId="12" fillId="0" borderId="6" xfId="25" applyFont="1" applyBorder="1" applyAlignment="1" applyProtection="1">
      <alignment horizontal="center" vertical="center"/>
      <protection/>
    </xf>
    <xf numFmtId="180" fontId="12" fillId="0" borderId="7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80" fontId="12" fillId="0" borderId="6" xfId="0" applyNumberFormat="1" applyFont="1" applyBorder="1" applyAlignment="1">
      <alignment horizontal="center" vertical="center"/>
    </xf>
    <xf numFmtId="180" fontId="12" fillId="0" borderId="8" xfId="0" applyNumberFormat="1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165" fontId="12" fillId="0" borderId="4" xfId="25" applyFont="1" applyBorder="1" applyAlignment="1" applyProtection="1">
      <alignment horizontal="center" vertical="center"/>
      <protection/>
    </xf>
    <xf numFmtId="180" fontId="12" fillId="0" borderId="13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81" fontId="12" fillId="0" borderId="14" xfId="0" applyNumberFormat="1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4" fontId="13" fillId="0" borderId="0" xfId="0" applyNumberFormat="1" applyFont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164" fontId="13" fillId="0" borderId="0" xfId="0" applyFont="1" applyBorder="1" applyAlignment="1">
      <alignment/>
    </xf>
    <xf numFmtId="165" fontId="12" fillId="0" borderId="6" xfId="22" applyFont="1" applyFill="1" applyBorder="1" applyAlignment="1" applyProtection="1">
      <alignment horizontal="center" vertical="center" wrapText="1"/>
      <protection/>
    </xf>
    <xf numFmtId="182" fontId="12" fillId="0" borderId="16" xfId="0" applyNumberFormat="1" applyFont="1" applyBorder="1" applyAlignment="1">
      <alignment horizontal="center" vertical="center"/>
    </xf>
    <xf numFmtId="182" fontId="12" fillId="0" borderId="0" xfId="28" applyNumberFormat="1" applyFont="1" applyAlignment="1" applyProtection="1">
      <alignment horizontal="center" vertical="center"/>
      <protection locked="0"/>
    </xf>
    <xf numFmtId="182" fontId="12" fillId="0" borderId="0" xfId="28" applyNumberFormat="1" applyFont="1" applyBorder="1" applyAlignment="1" applyProtection="1">
      <alignment horizontal="center" vertical="center"/>
      <protection locked="0"/>
    </xf>
    <xf numFmtId="184" fontId="12" fillId="0" borderId="0" xfId="0" applyNumberFormat="1" applyFont="1" applyAlignment="1">
      <alignment horizontal="center" vertical="center"/>
    </xf>
    <xf numFmtId="182" fontId="12" fillId="0" borderId="0" xfId="28" applyNumberFormat="1" applyFont="1" applyBorder="1" applyAlignment="1">
      <alignment horizontal="center" vertical="center"/>
      <protection/>
    </xf>
    <xf numFmtId="164" fontId="9" fillId="0" borderId="0" xfId="0" applyNumberFormat="1" applyFont="1" applyBorder="1" applyAlignment="1">
      <alignment/>
    </xf>
    <xf numFmtId="165" fontId="12" fillId="0" borderId="6" xfId="22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>
      <alignment/>
    </xf>
    <xf numFmtId="165" fontId="12" fillId="0" borderId="17" xfId="22" applyFont="1" applyFill="1" applyBorder="1" applyAlignment="1" applyProtection="1">
      <alignment horizontal="center" vertical="center"/>
      <protection/>
    </xf>
    <xf numFmtId="182" fontId="12" fillId="0" borderId="18" xfId="0" applyNumberFormat="1" applyFont="1" applyBorder="1" applyAlignment="1">
      <alignment horizontal="center" vertical="center"/>
    </xf>
    <xf numFmtId="182" fontId="12" fillId="0" borderId="1" xfId="28" applyNumberFormat="1" applyFont="1" applyBorder="1" applyAlignment="1" applyProtection="1">
      <alignment horizontal="center" vertical="center"/>
      <protection locked="0"/>
    </xf>
    <xf numFmtId="184" fontId="12" fillId="0" borderId="1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81" fontId="9" fillId="0" borderId="0" xfId="0" applyNumberFormat="1" applyFont="1" applyAlignment="1">
      <alignment horizontal="right"/>
    </xf>
    <xf numFmtId="185" fontId="9" fillId="0" borderId="0" xfId="0" applyNumberFormat="1" applyFont="1" applyAlignment="1">
      <alignment horizontal="center"/>
    </xf>
    <xf numFmtId="185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1" xfId="0" applyFont="1" applyBorder="1" applyAlignment="1">
      <alignment horizontal="left"/>
    </xf>
    <xf numFmtId="164" fontId="9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80" fontId="12" fillId="0" borderId="19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/>
    </xf>
    <xf numFmtId="180" fontId="12" fillId="0" borderId="16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6" fontId="12" fillId="0" borderId="0" xfId="0" applyNumberFormat="1" applyFont="1" applyAlignment="1">
      <alignment horizontal="center" vertical="center"/>
    </xf>
    <xf numFmtId="175" fontId="12" fillId="0" borderId="0" xfId="16" applyFont="1" applyFill="1" applyBorder="1" applyAlignment="1" applyProtection="1">
      <alignment/>
      <protection/>
    </xf>
    <xf numFmtId="186" fontId="13" fillId="0" borderId="0" xfId="0" applyNumberFormat="1" applyFont="1" applyAlignment="1">
      <alignment horizontal="center" vertical="center"/>
    </xf>
    <xf numFmtId="175" fontId="13" fillId="0" borderId="0" xfId="16" applyFont="1" applyFill="1" applyBorder="1" applyAlignment="1" applyProtection="1">
      <alignment/>
      <protection/>
    </xf>
    <xf numFmtId="186" fontId="12" fillId="0" borderId="0" xfId="0" applyNumberFormat="1" applyFont="1" applyBorder="1" applyAlignment="1" applyProtection="1">
      <alignment horizontal="center" vertical="center"/>
      <protection locked="0"/>
    </xf>
    <xf numFmtId="186" fontId="12" fillId="0" borderId="1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left"/>
    </xf>
    <xf numFmtId="180" fontId="12" fillId="0" borderId="0" xfId="0" applyNumberFormat="1" applyFont="1" applyBorder="1" applyAlignment="1">
      <alignment horizontal="left"/>
    </xf>
    <xf numFmtId="181" fontId="12" fillId="0" borderId="16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0" fontId="12" fillId="0" borderId="22" xfId="0" applyNumberFormat="1" applyFont="1" applyBorder="1" applyAlignment="1">
      <alignment horizontal="center" vertical="center"/>
    </xf>
    <xf numFmtId="180" fontId="12" fillId="0" borderId="23" xfId="0" applyNumberFormat="1" applyFont="1" applyBorder="1" applyAlignment="1">
      <alignment horizontal="center" vertical="center"/>
    </xf>
    <xf numFmtId="182" fontId="12" fillId="0" borderId="0" xfId="23" applyNumberFormat="1" applyFont="1" applyBorder="1" applyAlignment="1" applyProtection="1">
      <alignment horizontal="center" vertical="center"/>
      <protection/>
    </xf>
    <xf numFmtId="183" fontId="12" fillId="0" borderId="0" xfId="16" applyNumberFormat="1" applyFont="1" applyFill="1" applyBorder="1" applyAlignment="1" applyProtection="1">
      <alignment horizontal="center" vertical="center"/>
      <protection/>
    </xf>
    <xf numFmtId="187" fontId="12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 wrapText="1" shrinkToFit="1"/>
    </xf>
    <xf numFmtId="188" fontId="12" fillId="0" borderId="0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2" fontId="12" fillId="0" borderId="0" xfId="16" applyNumberFormat="1" applyFont="1" applyFill="1" applyBorder="1" applyAlignment="1" applyProtection="1">
      <alignment horizontal="center" vertical="center"/>
      <protection locked="0"/>
    </xf>
    <xf numFmtId="182" fontId="12" fillId="0" borderId="0" xfId="0" applyNumberFormat="1" applyFont="1" applyBorder="1" applyAlignment="1" applyProtection="1">
      <alignment horizontal="center" vertical="center"/>
      <protection locked="0"/>
    </xf>
    <xf numFmtId="187" fontId="12" fillId="0" borderId="0" xfId="16" applyNumberFormat="1" applyFont="1" applyFill="1" applyBorder="1" applyAlignment="1" applyProtection="1">
      <alignment horizontal="center" vertical="center"/>
      <protection locked="0"/>
    </xf>
    <xf numFmtId="186" fontId="12" fillId="0" borderId="0" xfId="0" applyNumberFormat="1" applyFont="1" applyBorder="1" applyAlignment="1">
      <alignment/>
    </xf>
    <xf numFmtId="164" fontId="12" fillId="0" borderId="17" xfId="0" applyFont="1" applyBorder="1" applyAlignment="1">
      <alignment horizontal="center" vertical="center" wrapText="1" shrinkToFit="1"/>
    </xf>
    <xf numFmtId="182" fontId="12" fillId="0" borderId="18" xfId="16" applyNumberFormat="1" applyFont="1" applyFill="1" applyBorder="1" applyAlignment="1" applyProtection="1">
      <alignment horizontal="center" vertical="center"/>
      <protection locked="0"/>
    </xf>
    <xf numFmtId="182" fontId="12" fillId="0" borderId="1" xfId="16" applyNumberFormat="1" applyFont="1" applyFill="1" applyBorder="1" applyAlignment="1" applyProtection="1">
      <alignment horizontal="center" vertical="center"/>
      <protection locked="0"/>
    </xf>
    <xf numFmtId="188" fontId="12" fillId="0" borderId="1" xfId="0" applyNumberFormat="1" applyFont="1" applyBorder="1" applyAlignment="1">
      <alignment horizontal="center" vertical="center"/>
    </xf>
    <xf numFmtId="187" fontId="12" fillId="0" borderId="1" xfId="16" applyNumberFormat="1" applyFont="1" applyFill="1" applyBorder="1" applyAlignment="1" applyProtection="1">
      <alignment horizontal="center" vertical="center"/>
      <protection locked="0"/>
    </xf>
    <xf numFmtId="182" fontId="12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Font="1" applyBorder="1" applyAlignment="1">
      <alignment/>
    </xf>
    <xf numFmtId="189" fontId="12" fillId="0" borderId="0" xfId="0" applyNumberFormat="1" applyFont="1" applyBorder="1" applyAlignment="1">
      <alignment horizontal="center" vertical="center"/>
    </xf>
    <xf numFmtId="189" fontId="12" fillId="0" borderId="7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center" vertical="center"/>
    </xf>
    <xf numFmtId="189" fontId="12" fillId="0" borderId="3" xfId="0" applyNumberFormat="1" applyFont="1" applyBorder="1" applyAlignment="1">
      <alignment horizontal="center" vertical="center"/>
    </xf>
    <xf numFmtId="189" fontId="12" fillId="0" borderId="20" xfId="0" applyNumberFormat="1" applyFont="1" applyBorder="1" applyAlignment="1">
      <alignment horizontal="center" vertical="center"/>
    </xf>
    <xf numFmtId="189" fontId="12" fillId="0" borderId="11" xfId="0" applyNumberFormat="1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 vertical="center"/>
    </xf>
    <xf numFmtId="189" fontId="12" fillId="0" borderId="12" xfId="0" applyNumberFormat="1" applyFont="1" applyBorder="1" applyAlignment="1">
      <alignment horizontal="center" vertical="center"/>
    </xf>
    <xf numFmtId="189" fontId="12" fillId="0" borderId="21" xfId="0" applyNumberFormat="1" applyFont="1" applyBorder="1" applyAlignment="1">
      <alignment horizontal="center" vertical="center" shrinkToFit="1"/>
    </xf>
    <xf numFmtId="189" fontId="12" fillId="0" borderId="6" xfId="0" applyNumberFormat="1" applyFont="1" applyBorder="1" applyAlignment="1">
      <alignment horizontal="center" vertical="center" shrinkToFit="1"/>
    </xf>
    <xf numFmtId="189" fontId="12" fillId="0" borderId="11" xfId="0" applyNumberFormat="1" applyFont="1" applyBorder="1" applyAlignment="1">
      <alignment horizontal="center" vertical="center" shrinkToFit="1"/>
    </xf>
    <xf numFmtId="189" fontId="12" fillId="0" borderId="0" xfId="0" applyNumberFormat="1" applyFont="1" applyBorder="1" applyAlignment="1">
      <alignment horizontal="center" vertical="center" shrinkToFit="1"/>
    </xf>
    <xf numFmtId="189" fontId="12" fillId="0" borderId="7" xfId="0" applyNumberFormat="1" applyFont="1" applyBorder="1" applyAlignment="1">
      <alignment horizontal="center" vertical="center" shrinkToFit="1"/>
    </xf>
    <xf numFmtId="189" fontId="12" fillId="0" borderId="16" xfId="0" applyNumberFormat="1" applyFont="1" applyBorder="1" applyAlignment="1">
      <alignment horizontal="center" vertical="center" shrinkToFit="1"/>
    </xf>
    <xf numFmtId="189" fontId="12" fillId="0" borderId="15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center" vertical="center" shrinkToFit="1"/>
    </xf>
    <xf numFmtId="189" fontId="12" fillId="0" borderId="4" xfId="0" applyNumberFormat="1" applyFont="1" applyBorder="1" applyAlignment="1">
      <alignment horizontal="center" vertical="center" shrinkToFit="1"/>
    </xf>
    <xf numFmtId="189" fontId="12" fillId="0" borderId="15" xfId="0" applyNumberFormat="1" applyFont="1" applyBorder="1" applyAlignment="1">
      <alignment horizontal="center" vertical="center" shrinkToFit="1"/>
    </xf>
    <xf numFmtId="189" fontId="12" fillId="0" borderId="14" xfId="0" applyNumberFormat="1" applyFont="1" applyBorder="1" applyAlignment="1">
      <alignment horizontal="center" vertical="center" shrinkToFit="1"/>
    </xf>
    <xf numFmtId="187" fontId="12" fillId="0" borderId="0" xfId="0" applyNumberFormat="1" applyFont="1" applyBorder="1" applyAlignment="1" applyProtection="1">
      <alignment horizontal="center" vertical="center"/>
      <protection locked="0"/>
    </xf>
    <xf numFmtId="187" fontId="12" fillId="0" borderId="0" xfId="27" applyNumberFormat="1" applyFont="1" applyBorder="1" applyAlignment="1" applyProtection="1">
      <alignment horizontal="center" vertical="center"/>
      <protection/>
    </xf>
    <xf numFmtId="182" fontId="12" fillId="0" borderId="0" xfId="27" applyNumberFormat="1" applyFont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/>
    </xf>
    <xf numFmtId="187" fontId="12" fillId="0" borderId="1" xfId="27" applyNumberFormat="1" applyFont="1" applyBorder="1" applyAlignment="1" applyProtection="1">
      <alignment horizontal="center" vertical="center"/>
      <protection/>
    </xf>
    <xf numFmtId="187" fontId="12" fillId="0" borderId="1" xfId="0" applyNumberFormat="1" applyFont="1" applyBorder="1" applyAlignment="1">
      <alignment horizontal="center" vertical="center"/>
    </xf>
    <xf numFmtId="182" fontId="12" fillId="0" borderId="1" xfId="27" applyNumberFormat="1" applyFont="1" applyBorder="1" applyAlignment="1" applyProtection="1">
      <alignment horizontal="center" vertical="center"/>
      <protection/>
    </xf>
    <xf numFmtId="187" fontId="12" fillId="0" borderId="1" xfId="0" applyNumberFormat="1" applyFont="1" applyBorder="1" applyAlignment="1" applyProtection="1">
      <alignment horizontal="center" vertical="center"/>
      <protection locked="0"/>
    </xf>
    <xf numFmtId="187" fontId="9" fillId="0" borderId="0" xfId="0" applyNumberFormat="1" applyFont="1" applyBorder="1" applyAlignment="1">
      <alignment/>
    </xf>
    <xf numFmtId="180" fontId="1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12" fillId="0" borderId="24" xfId="0" applyFont="1" applyBorder="1" applyAlignment="1">
      <alignment horizontal="center" vertical="center"/>
    </xf>
    <xf numFmtId="182" fontId="12" fillId="0" borderId="16" xfId="27" applyNumberFormat="1" applyFont="1" applyBorder="1" applyAlignment="1" applyProtection="1">
      <alignment horizontal="center" vertical="center"/>
      <protection/>
    </xf>
    <xf numFmtId="182" fontId="13" fillId="0" borderId="16" xfId="27" applyNumberFormat="1" applyFont="1" applyBorder="1" applyAlignment="1" applyProtection="1">
      <alignment horizontal="center" vertical="center"/>
      <protection/>
    </xf>
    <xf numFmtId="182" fontId="13" fillId="0" borderId="0" xfId="27" applyNumberFormat="1" applyFont="1" applyBorder="1" applyAlignment="1" applyProtection="1">
      <alignment horizontal="center" vertical="center"/>
      <protection/>
    </xf>
    <xf numFmtId="164" fontId="0" fillId="0" borderId="0" xfId="30" applyFont="1">
      <alignment vertical="center"/>
      <protection/>
    </xf>
    <xf numFmtId="182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Font="1" applyFill="1" applyBorder="1" applyAlignment="1">
      <alignment/>
    </xf>
    <xf numFmtId="182" fontId="12" fillId="0" borderId="18" xfId="27" applyNumberFormat="1" applyFont="1" applyBorder="1" applyAlignment="1" applyProtection="1">
      <alignment horizontal="center" vertical="center"/>
      <protection/>
    </xf>
    <xf numFmtId="182" fontId="12" fillId="0" borderId="1" xfId="27" applyNumberFormat="1" applyFont="1" applyFill="1" applyBorder="1" applyAlignment="1" applyProtection="1">
      <alignment horizontal="center" vertical="center"/>
      <protection locked="0"/>
    </xf>
    <xf numFmtId="182" fontId="12" fillId="0" borderId="1" xfId="0" applyNumberFormat="1" applyFont="1" applyFill="1" applyBorder="1" applyAlignment="1" applyProtection="1">
      <alignment horizontal="center" vertical="center"/>
      <protection locked="0"/>
    </xf>
    <xf numFmtId="187" fontId="13" fillId="0" borderId="0" xfId="27" applyNumberFormat="1" applyFont="1" applyBorder="1" applyAlignment="1" applyProtection="1">
      <alignment horizontal="center" vertical="center"/>
      <protection/>
    </xf>
    <xf numFmtId="187" fontId="12" fillId="0" borderId="0" xfId="23" applyNumberFormat="1" applyFont="1" applyBorder="1" applyAlignment="1" applyProtection="1">
      <alignment horizontal="center" vertical="center"/>
      <protection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187" fontId="12" fillId="0" borderId="0" xfId="23" applyNumberFormat="1" applyFont="1" applyFill="1" applyBorder="1" applyAlignment="1" applyProtection="1">
      <alignment horizontal="center" vertical="center"/>
      <protection locked="0"/>
    </xf>
    <xf numFmtId="187" fontId="12" fillId="0" borderId="1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vertical="center"/>
    </xf>
    <xf numFmtId="165" fontId="10" fillId="0" borderId="0" xfId="24" applyFont="1" applyFill="1" applyBorder="1" applyAlignment="1" applyProtection="1">
      <alignment horizontal="center" vertical="center" wrapText="1"/>
      <protection/>
    </xf>
    <xf numFmtId="164" fontId="10" fillId="0" borderId="0" xfId="0" applyFont="1" applyBorder="1" applyAlignment="1">
      <alignment/>
    </xf>
    <xf numFmtId="180" fontId="12" fillId="0" borderId="1" xfId="0" applyNumberFormat="1" applyFont="1" applyBorder="1" applyAlignment="1">
      <alignment horizontal="left"/>
    </xf>
    <xf numFmtId="180" fontId="12" fillId="0" borderId="0" xfId="0" applyNumberFormat="1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4" fontId="16" fillId="0" borderId="22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6" fillId="0" borderId="2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23" xfId="0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6" fillId="0" borderId="21" xfId="0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center" vertical="center"/>
    </xf>
    <xf numFmtId="164" fontId="16" fillId="0" borderId="14" xfId="0" applyFont="1" applyBorder="1" applyAlignment="1">
      <alignment horizontal="center" vertical="center" shrinkToFit="1"/>
    </xf>
    <xf numFmtId="164" fontId="16" fillId="0" borderId="1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25" xfId="0" applyFont="1" applyBorder="1" applyAlignment="1">
      <alignment horizontal="center" vertical="center" wrapText="1"/>
    </xf>
    <xf numFmtId="164" fontId="16" fillId="0" borderId="16" xfId="0" applyFont="1" applyBorder="1" applyAlignment="1">
      <alignment horizontal="center" vertical="center" shrinkToFit="1"/>
    </xf>
    <xf numFmtId="164" fontId="12" fillId="0" borderId="6" xfId="0" applyFont="1" applyBorder="1" applyAlignment="1">
      <alignment/>
    </xf>
    <xf numFmtId="164" fontId="12" fillId="0" borderId="7" xfId="0" applyFont="1" applyBorder="1" applyAlignment="1">
      <alignment/>
    </xf>
    <xf numFmtId="164" fontId="12" fillId="0" borderId="16" xfId="0" applyFont="1" applyBorder="1" applyAlignment="1">
      <alignment horizontal="center" vertical="center"/>
    </xf>
    <xf numFmtId="164" fontId="16" fillId="0" borderId="7" xfId="0" applyFont="1" applyBorder="1" applyAlignment="1">
      <alignment horizontal="center" vertical="center" wrapText="1" shrinkToFit="1"/>
    </xf>
    <xf numFmtId="164" fontId="16" fillId="0" borderId="16" xfId="0" applyFont="1" applyBorder="1" applyAlignment="1">
      <alignment horizontal="center" vertical="center" wrapText="1" shrinkToFit="1"/>
    </xf>
    <xf numFmtId="164" fontId="16" fillId="0" borderId="7" xfId="0" applyFont="1" applyBorder="1" applyAlignment="1">
      <alignment horizontal="center" vertical="center" shrinkToFit="1"/>
    </xf>
    <xf numFmtId="164" fontId="12" fillId="0" borderId="16" xfId="0" applyFont="1" applyBorder="1" applyAlignment="1">
      <alignment horizontal="center"/>
    </xf>
    <xf numFmtId="164" fontId="16" fillId="0" borderId="13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 shrinkToFit="1"/>
    </xf>
    <xf numFmtId="164" fontId="16" fillId="0" borderId="14" xfId="0" applyFont="1" applyBorder="1" applyAlignment="1">
      <alignment horizontal="center" vertical="center" wrapText="1" shrinkToFit="1"/>
    </xf>
    <xf numFmtId="164" fontId="16" fillId="0" borderId="13" xfId="0" applyFont="1" applyBorder="1" applyAlignment="1">
      <alignment horizontal="center" vertical="center" shrinkToFit="1"/>
    </xf>
    <xf numFmtId="164" fontId="12" fillId="0" borderId="14" xfId="0" applyFont="1" applyBorder="1" applyAlignment="1">
      <alignment horizontal="center" vertical="center" wrapText="1"/>
    </xf>
    <xf numFmtId="164" fontId="12" fillId="0" borderId="6" xfId="23" applyNumberFormat="1" applyFont="1" applyBorder="1" applyAlignment="1" applyProtection="1">
      <alignment horizontal="center" vertical="center"/>
      <protection/>
    </xf>
    <xf numFmtId="164" fontId="12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75" fontId="12" fillId="0" borderId="0" xfId="16" applyFont="1" applyFill="1" applyBorder="1" applyAlignment="1" applyProtection="1">
      <alignment horizontal="center" vertical="center"/>
      <protection locked="0"/>
    </xf>
    <xf numFmtId="186" fontId="12" fillId="0" borderId="0" xfId="16" applyNumberFormat="1" applyFont="1" applyFill="1" applyBorder="1" applyAlignment="1" applyProtection="1">
      <alignment horizontal="center" vertical="center"/>
      <protection locked="0"/>
    </xf>
    <xf numFmtId="175" fontId="13" fillId="0" borderId="0" xfId="16" applyFont="1" applyFill="1" applyBorder="1" applyAlignment="1" applyProtection="1">
      <alignment horizontal="center" vertical="center"/>
      <protection locked="0"/>
    </xf>
    <xf numFmtId="164" fontId="13" fillId="0" borderId="17" xfId="23" applyNumberFormat="1" applyFont="1" applyBorder="1" applyAlignment="1" applyProtection="1">
      <alignment horizontal="center" vertical="center"/>
      <protection/>
    </xf>
    <xf numFmtId="182" fontId="13" fillId="0" borderId="1" xfId="23" applyNumberFormat="1" applyFont="1" applyBorder="1" applyAlignment="1" applyProtection="1">
      <alignment horizontal="center" vertical="center"/>
      <protection locked="0"/>
    </xf>
    <xf numFmtId="187" fontId="13" fillId="0" borderId="1" xfId="0" applyNumberFormat="1" applyFont="1" applyBorder="1" applyAlignment="1" applyProtection="1">
      <alignment horizontal="center" vertical="center"/>
      <protection locked="0"/>
    </xf>
    <xf numFmtId="190" fontId="13" fillId="0" borderId="1" xfId="23" applyNumberFormat="1" applyFont="1" applyBorder="1" applyAlignment="1" applyProtection="1">
      <alignment horizontal="center" vertical="center"/>
      <protection locked="0"/>
    </xf>
    <xf numFmtId="187" fontId="13" fillId="0" borderId="1" xfId="23" applyNumberFormat="1" applyFont="1" applyBorder="1" applyAlignment="1" applyProtection="1">
      <alignment horizontal="center" vertical="center"/>
      <protection locked="0"/>
    </xf>
    <xf numFmtId="182" fontId="13" fillId="0" borderId="1" xfId="0" applyNumberFormat="1" applyFont="1" applyBorder="1" applyAlignment="1" applyProtection="1">
      <alignment horizontal="center" vertical="center"/>
      <protection locked="0"/>
    </xf>
    <xf numFmtId="182" fontId="13" fillId="0" borderId="0" xfId="23" applyNumberFormat="1" applyFont="1" applyBorder="1" applyAlignment="1" applyProtection="1">
      <alignment horizontal="center" vertical="center"/>
      <protection locked="0"/>
    </xf>
    <xf numFmtId="190" fontId="13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0" xfId="29" applyFont="1" applyFill="1">
      <alignment/>
      <protection/>
    </xf>
    <xf numFmtId="164" fontId="10" fillId="0" borderId="0" xfId="29" applyFont="1" applyFill="1" applyBorder="1" applyAlignment="1">
      <alignment horizontal="center" vertical="center"/>
      <protection/>
    </xf>
    <xf numFmtId="164" fontId="17" fillId="0" borderId="0" xfId="29" applyFont="1" applyFill="1" applyAlignment="1">
      <alignment horizontal="center" vertical="center"/>
      <protection/>
    </xf>
    <xf numFmtId="164" fontId="12" fillId="0" borderId="1" xfId="29" applyFont="1" applyFill="1" applyBorder="1">
      <alignment/>
      <protection/>
    </xf>
    <xf numFmtId="164" fontId="12" fillId="0" borderId="0" xfId="29" applyFont="1" applyFill="1" applyBorder="1">
      <alignment/>
      <protection/>
    </xf>
    <xf numFmtId="164" fontId="12" fillId="0" borderId="1" xfId="29" applyFont="1" applyFill="1" applyBorder="1" applyAlignment="1">
      <alignment horizontal="right"/>
      <protection/>
    </xf>
    <xf numFmtId="164" fontId="12" fillId="0" borderId="0" xfId="29" applyFont="1" applyFill="1">
      <alignment/>
      <protection/>
    </xf>
    <xf numFmtId="164" fontId="12" fillId="0" borderId="0" xfId="29" applyFont="1" applyFill="1" applyAlignment="1">
      <alignment vertical="center"/>
      <protection/>
    </xf>
    <xf numFmtId="164" fontId="16" fillId="0" borderId="26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16" fillId="0" borderId="6" xfId="0" applyFont="1" applyBorder="1" applyAlignment="1">
      <alignment vertical="center" wrapText="1"/>
    </xf>
    <xf numFmtId="164" fontId="12" fillId="0" borderId="7" xfId="0" applyFont="1" applyBorder="1" applyAlignment="1">
      <alignment horizontal="center" vertical="center" wrapText="1"/>
    </xf>
    <xf numFmtId="164" fontId="16" fillId="0" borderId="16" xfId="0" applyFont="1" applyBorder="1" applyAlignment="1">
      <alignment horizontal="center" vertical="center" wrapText="1"/>
    </xf>
    <xf numFmtId="164" fontId="13" fillId="0" borderId="6" xfId="29" applyFont="1" applyFill="1" applyBorder="1">
      <alignment/>
      <protection/>
    </xf>
    <xf numFmtId="164" fontId="13" fillId="0" borderId="7" xfId="29" applyFont="1" applyFill="1" applyBorder="1">
      <alignment/>
      <protection/>
    </xf>
    <xf numFmtId="164" fontId="13" fillId="0" borderId="16" xfId="29" applyFont="1" applyFill="1" applyBorder="1">
      <alignment/>
      <protection/>
    </xf>
    <xf numFmtId="164" fontId="13" fillId="0" borderId="0" xfId="29" applyFont="1" applyFill="1">
      <alignment/>
      <protection/>
    </xf>
    <xf numFmtId="191" fontId="12" fillId="0" borderId="6" xfId="23" applyNumberFormat="1" applyFont="1" applyBorder="1" applyAlignment="1" applyProtection="1">
      <alignment horizontal="center" vertical="center"/>
      <protection/>
    </xf>
    <xf numFmtId="189" fontId="12" fillId="0" borderId="0" xfId="20" applyNumberFormat="1" applyFont="1" applyFill="1" applyBorder="1" applyAlignment="1" applyProtection="1">
      <alignment horizontal="center" vertical="center"/>
      <protection/>
    </xf>
    <xf numFmtId="189" fontId="12" fillId="0" borderId="0" xfId="20" applyNumberFormat="1" applyFont="1" applyFill="1" applyBorder="1" applyAlignment="1" applyProtection="1">
      <alignment horizontal="center" vertical="center"/>
      <protection locked="0"/>
    </xf>
    <xf numFmtId="175" fontId="12" fillId="0" borderId="0" xfId="16" applyFont="1" applyFill="1" applyBorder="1" applyAlignment="1" applyProtection="1">
      <alignment horizontal="center" vertical="center"/>
      <protection/>
    </xf>
    <xf numFmtId="186" fontId="12" fillId="0" borderId="0" xfId="16" applyNumberFormat="1" applyFont="1" applyFill="1" applyBorder="1" applyAlignment="1" applyProtection="1">
      <alignment horizontal="center" vertical="center"/>
      <protection/>
    </xf>
    <xf numFmtId="182" fontId="12" fillId="0" borderId="0" xfId="16" applyNumberFormat="1" applyFont="1" applyFill="1" applyBorder="1" applyAlignment="1" applyProtection="1">
      <alignment horizontal="center" vertical="center"/>
      <protection/>
    </xf>
    <xf numFmtId="191" fontId="13" fillId="0" borderId="17" xfId="23" applyNumberFormat="1" applyFont="1" applyBorder="1" applyAlignment="1" applyProtection="1">
      <alignment horizontal="center" vertical="center"/>
      <protection/>
    </xf>
    <xf numFmtId="186" fontId="13" fillId="0" borderId="1" xfId="20" applyNumberFormat="1" applyFont="1" applyFill="1" applyBorder="1" applyAlignment="1" applyProtection="1">
      <alignment horizontal="center" vertical="center"/>
      <protection/>
    </xf>
    <xf numFmtId="186" fontId="13" fillId="0" borderId="1" xfId="20" applyNumberFormat="1" applyFont="1" applyFill="1" applyBorder="1" applyAlignment="1" applyProtection="1">
      <alignment horizontal="center" vertical="center"/>
      <protection locked="0"/>
    </xf>
    <xf numFmtId="187" fontId="13" fillId="0" borderId="1" xfId="20" applyNumberFormat="1" applyFont="1" applyFill="1" applyBorder="1" applyAlignment="1" applyProtection="1">
      <alignment horizontal="center" vertical="center"/>
      <protection locked="0"/>
    </xf>
    <xf numFmtId="164" fontId="13" fillId="0" borderId="0" xfId="20" applyNumberFormat="1" applyFont="1" applyFill="1" applyBorder="1" applyAlignment="1" applyProtection="1">
      <alignment horizontal="center" vertical="center"/>
      <protection locked="0"/>
    </xf>
    <xf numFmtId="164" fontId="13" fillId="0" borderId="1" xfId="20" applyNumberFormat="1" applyFont="1" applyFill="1" applyBorder="1" applyAlignment="1" applyProtection="1">
      <alignment horizontal="center" vertical="center"/>
      <protection locked="0"/>
    </xf>
    <xf numFmtId="164" fontId="13" fillId="0" borderId="1" xfId="23" applyNumberFormat="1" applyFont="1" applyBorder="1" applyAlignment="1" applyProtection="1">
      <alignment horizontal="center" vertical="center"/>
      <protection/>
    </xf>
    <xf numFmtId="164" fontId="13" fillId="0" borderId="1" xfId="29" applyNumberFormat="1" applyFont="1" applyFill="1" applyBorder="1" applyAlignment="1">
      <alignment horizontal="center" vertical="center"/>
      <protection/>
    </xf>
    <xf numFmtId="165" fontId="17" fillId="0" borderId="0" xfId="20" applyFont="1" applyFill="1" applyBorder="1" applyAlignment="1" applyProtection="1">
      <alignment/>
      <protection/>
    </xf>
    <xf numFmtId="164" fontId="17" fillId="0" borderId="0" xfId="29" applyFont="1" applyFill="1" applyAlignment="1">
      <alignment horizontal="right"/>
      <protection/>
    </xf>
    <xf numFmtId="164" fontId="17" fillId="0" borderId="0" xfId="29" applyFont="1" applyFill="1" applyBorder="1" applyAlignment="1" applyProtection="1">
      <alignment horizontal="left"/>
      <protection/>
    </xf>
    <xf numFmtId="164" fontId="17" fillId="0" borderId="0" xfId="29" applyFont="1" applyFill="1" applyProtection="1">
      <alignment/>
      <protection/>
    </xf>
    <xf numFmtId="164" fontId="17" fillId="0" borderId="0" xfId="29" applyFont="1" applyFill="1" applyAlignment="1" applyProtection="1">
      <alignment horizontal="right"/>
      <protection/>
    </xf>
    <xf numFmtId="180" fontId="11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 applyProtection="1">
      <alignment horizontal="center"/>
      <protection locked="0"/>
    </xf>
    <xf numFmtId="164" fontId="12" fillId="0" borderId="5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vertical="center"/>
    </xf>
    <xf numFmtId="164" fontId="16" fillId="0" borderId="9" xfId="0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  <xf numFmtId="191" fontId="13" fillId="0" borderId="6" xfId="23" applyNumberFormat="1" applyFont="1" applyBorder="1" applyAlignment="1" applyProtection="1">
      <alignment horizontal="center" vertical="center"/>
      <protection/>
    </xf>
    <xf numFmtId="164" fontId="13" fillId="0" borderId="6" xfId="23" applyNumberFormat="1" applyFont="1" applyBorder="1" applyAlignment="1" applyProtection="1">
      <alignment horizontal="center" vertical="center"/>
      <protection/>
    </xf>
    <xf numFmtId="183" fontId="13" fillId="0" borderId="0" xfId="23" applyNumberFormat="1" applyFont="1" applyBorder="1" applyAlignment="1" applyProtection="1">
      <alignment horizontal="center" vertical="center"/>
      <protection/>
    </xf>
    <xf numFmtId="182" fontId="13" fillId="0" borderId="0" xfId="23" applyNumberFormat="1" applyFont="1" applyBorder="1" applyAlignment="1" applyProtection="1">
      <alignment horizontal="center" vertical="center"/>
      <protection/>
    </xf>
    <xf numFmtId="187" fontId="13" fillId="0" borderId="0" xfId="23" applyNumberFormat="1" applyFont="1" applyBorder="1" applyAlignment="1" applyProtection="1">
      <alignment horizontal="center" vertical="center"/>
      <protection/>
    </xf>
    <xf numFmtId="183" fontId="12" fillId="0" borderId="0" xfId="23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Fill="1" applyBorder="1" applyAlignment="1">
      <alignment horizontal="center" vertical="center"/>
    </xf>
    <xf numFmtId="183" fontId="12" fillId="0" borderId="1" xfId="23" applyNumberFormat="1" applyFont="1" applyBorder="1" applyAlignment="1" applyProtection="1">
      <alignment horizontal="center" vertical="center"/>
      <protection/>
    </xf>
    <xf numFmtId="164" fontId="12" fillId="0" borderId="0" xfId="0" applyFont="1" applyAlignment="1">
      <alignment horizontal="right"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쉼표 [0]_08-전기가스" xfId="20"/>
    <cellStyle name="콤마 [0]_(월초P)" xfId="21"/>
    <cellStyle name="콤마 [0]_10.수입실적" xfId="22"/>
    <cellStyle name="콤마 [0]_2. 행정구역" xfId="23"/>
    <cellStyle name="콤마 [0]_9.하수도(1-2)" xfId="24"/>
    <cellStyle name="콤마 [0]_해안선및도서" xfId="25"/>
    <cellStyle name="콤마_1" xfId="26"/>
    <cellStyle name="콤마_2. 행정구역" xfId="27"/>
    <cellStyle name="표준_008전기" xfId="28"/>
    <cellStyle name="표준_08-전기가스" xfId="29"/>
    <cellStyle name="표준_5.급수사용량" xfId="30"/>
    <cellStyle name="category" xfId="31"/>
    <cellStyle name="Comma [0]_ARN (2)" xfId="32"/>
    <cellStyle name="comma zerodec" xfId="33"/>
    <cellStyle name="Comma_Capex" xfId="34"/>
    <cellStyle name="Currency [0]_CCOCPX" xfId="35"/>
    <cellStyle name="Currency_CCOCPX" xfId="36"/>
    <cellStyle name="Currency1" xfId="37"/>
    <cellStyle name="Dezimal [0]_laroux" xfId="38"/>
    <cellStyle name="Dezimal_laroux" xfId="39"/>
    <cellStyle name="Dollar (zero dec)" xfId="40"/>
    <cellStyle name="Grey" xfId="41"/>
    <cellStyle name="Input [yellow]" xfId="42"/>
    <cellStyle name="Milliers [0]_Arabian Spec" xfId="43"/>
    <cellStyle name="Milliers_Arabian Spec" xfId="44"/>
    <cellStyle name="Mon?aire [0]_Arabian Spec" xfId="45"/>
    <cellStyle name="Mon?aire_Arabian Spec" xfId="46"/>
    <cellStyle name="Normal - Style1" xfId="47"/>
    <cellStyle name="Normal_A" xfId="48"/>
    <cellStyle name="Percent [2]" xfId="49"/>
    <cellStyle name="Standard_laroux" xfId="50"/>
    <cellStyle name="W?rung [0]_laroux" xfId="51"/>
    <cellStyle name="W?rung_laroux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zoomScaleSheetLayoutView="68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pane xSplit="1" ySplit="7" topLeftCell="V12" activePane="bottomRight" state="frozen"/>
      <selection pane="topLeft" activeCell="A1" sqref="A1"/>
      <selection pane="topRight" activeCell="V1" sqref="V1"/>
      <selection pane="bottomLeft" activeCell="A12" sqref="A12"/>
      <selection pane="bottomRight" activeCell="AC12" sqref="AC12"/>
    </sheetView>
  </sheetViews>
  <sheetFormatPr defaultColWidth="8.88671875" defaultRowHeight="13.5"/>
  <cols>
    <col min="1" max="1" width="14.5546875" style="1" customWidth="1"/>
    <col min="2" max="5" width="16.77734375" style="2" customWidth="1"/>
    <col min="6" max="6" width="2.77734375" style="2" customWidth="1"/>
    <col min="7" max="7" width="11.99609375" style="96" customWidth="1"/>
    <col min="8" max="12" width="11.99609375" style="2" customWidth="1"/>
    <col min="13" max="13" width="14.5546875" style="2" customWidth="1"/>
    <col min="14" max="14" width="9.10546875" style="1" customWidth="1"/>
    <col min="15" max="20" width="9.10546875" style="7" customWidth="1"/>
    <col min="21" max="21" width="2.77734375" style="7" customWidth="1"/>
    <col min="22" max="28" width="9.6640625" style="7" customWidth="1"/>
    <col min="29" max="16384" width="8.88671875" style="7" customWidth="1"/>
  </cols>
  <sheetData>
    <row r="1" spans="1:28" s="11" customFormat="1" ht="45" customHeight="1">
      <c r="A1" s="8" t="s">
        <v>232</v>
      </c>
      <c r="B1" s="8"/>
      <c r="C1" s="8"/>
      <c r="D1" s="8"/>
      <c r="E1" s="8"/>
      <c r="F1" s="254"/>
      <c r="G1" s="10" t="s">
        <v>233</v>
      </c>
      <c r="H1" s="10"/>
      <c r="I1" s="10"/>
      <c r="J1" s="10"/>
      <c r="K1" s="10"/>
      <c r="L1" s="10"/>
      <c r="M1" s="8" t="s">
        <v>234</v>
      </c>
      <c r="N1" s="8"/>
      <c r="O1" s="8"/>
      <c r="P1" s="8"/>
      <c r="Q1" s="8"/>
      <c r="R1" s="8"/>
      <c r="S1" s="8"/>
      <c r="T1" s="8"/>
      <c r="U1" s="76"/>
      <c r="V1" s="10" t="s">
        <v>235</v>
      </c>
      <c r="W1" s="10"/>
      <c r="X1" s="10"/>
      <c r="Y1" s="10"/>
      <c r="Z1" s="10"/>
      <c r="AA1" s="10"/>
      <c r="AB1" s="10"/>
    </row>
    <row r="2" spans="1:28" s="14" customFormat="1" ht="25.5" customHeight="1">
      <c r="A2" s="12" t="s">
        <v>236</v>
      </c>
      <c r="B2" s="255"/>
      <c r="C2" s="18"/>
      <c r="D2" s="18"/>
      <c r="E2" s="18"/>
      <c r="F2" s="173"/>
      <c r="G2" s="172"/>
      <c r="H2" s="18"/>
      <c r="I2" s="13"/>
      <c r="J2" s="255"/>
      <c r="K2" s="18"/>
      <c r="L2" s="19" t="s">
        <v>237</v>
      </c>
      <c r="M2" s="12" t="s">
        <v>236</v>
      </c>
      <c r="O2" s="12"/>
      <c r="P2" s="12"/>
      <c r="Q2" s="12"/>
      <c r="R2" s="12"/>
      <c r="S2" s="12"/>
      <c r="T2" s="12"/>
      <c r="V2" s="12"/>
      <c r="W2" s="12"/>
      <c r="X2" s="12"/>
      <c r="Y2" s="12"/>
      <c r="Z2" s="12"/>
      <c r="AA2" s="12"/>
      <c r="AB2" s="19" t="s">
        <v>237</v>
      </c>
    </row>
    <row r="3" spans="1:28" s="14" customFormat="1" ht="16.5" customHeight="1">
      <c r="A3" s="174"/>
      <c r="B3" s="175" t="s">
        <v>238</v>
      </c>
      <c r="C3" s="175" t="s">
        <v>239</v>
      </c>
      <c r="D3" s="175" t="s">
        <v>240</v>
      </c>
      <c r="E3" s="180" t="s">
        <v>241</v>
      </c>
      <c r="F3" s="178"/>
      <c r="G3" s="256" t="s">
        <v>242</v>
      </c>
      <c r="H3" s="256"/>
      <c r="I3" s="256"/>
      <c r="J3" s="256"/>
      <c r="K3" s="256"/>
      <c r="L3" s="256"/>
      <c r="M3" s="174"/>
      <c r="N3" s="177" t="s">
        <v>243</v>
      </c>
      <c r="O3" s="177"/>
      <c r="P3" s="177"/>
      <c r="Q3" s="177"/>
      <c r="R3" s="177"/>
      <c r="S3" s="177"/>
      <c r="T3" s="177"/>
      <c r="U3" s="257"/>
      <c r="V3" s="258" t="s">
        <v>243</v>
      </c>
      <c r="W3" s="258"/>
      <c r="X3" s="258"/>
      <c r="Y3" s="258"/>
      <c r="Z3" s="182" t="s">
        <v>244</v>
      </c>
      <c r="AA3" s="175" t="s">
        <v>245</v>
      </c>
      <c r="AB3" s="180" t="s">
        <v>246</v>
      </c>
    </row>
    <row r="4" spans="1:28" s="14" customFormat="1" ht="16.5" customHeight="1">
      <c r="A4" s="181" t="s">
        <v>156</v>
      </c>
      <c r="B4" s="182" t="s">
        <v>247</v>
      </c>
      <c r="C4" s="259" t="s">
        <v>247</v>
      </c>
      <c r="D4" s="259" t="s">
        <v>18</v>
      </c>
      <c r="E4" s="183" t="s">
        <v>248</v>
      </c>
      <c r="F4" s="178"/>
      <c r="G4" s="184" t="s">
        <v>238</v>
      </c>
      <c r="H4" s="176" t="s">
        <v>239</v>
      </c>
      <c r="I4" s="176" t="s">
        <v>249</v>
      </c>
      <c r="J4" s="176"/>
      <c r="K4" s="176" t="s">
        <v>250</v>
      </c>
      <c r="L4" s="183" t="s">
        <v>251</v>
      </c>
      <c r="M4" s="181" t="s">
        <v>156</v>
      </c>
      <c r="N4" s="184" t="s">
        <v>248</v>
      </c>
      <c r="O4" s="176" t="s">
        <v>252</v>
      </c>
      <c r="P4" s="176"/>
      <c r="Q4" s="176"/>
      <c r="R4" s="176"/>
      <c r="S4" s="226" t="s">
        <v>253</v>
      </c>
      <c r="T4" s="226"/>
      <c r="U4" s="178"/>
      <c r="V4" s="260" t="s">
        <v>254</v>
      </c>
      <c r="W4" s="260"/>
      <c r="X4" s="260"/>
      <c r="Y4" s="260"/>
      <c r="Z4" s="182" t="s">
        <v>255</v>
      </c>
      <c r="AA4" s="182" t="s">
        <v>255</v>
      </c>
      <c r="AB4" s="230" t="s">
        <v>255</v>
      </c>
    </row>
    <row r="5" spans="1:28" s="14" customFormat="1" ht="16.5" customHeight="1">
      <c r="A5" s="181"/>
      <c r="B5" s="229"/>
      <c r="C5" s="259"/>
      <c r="D5" s="259"/>
      <c r="E5" s="193" t="s">
        <v>157</v>
      </c>
      <c r="F5" s="85"/>
      <c r="G5" s="35"/>
      <c r="H5" s="85" t="s">
        <v>256</v>
      </c>
      <c r="I5" s="176" t="s">
        <v>257</v>
      </c>
      <c r="J5" s="176" t="s">
        <v>258</v>
      </c>
      <c r="K5" s="229"/>
      <c r="L5" s="261"/>
      <c r="M5" s="181"/>
      <c r="N5" s="181" t="s">
        <v>157</v>
      </c>
      <c r="O5" s="176" t="s">
        <v>238</v>
      </c>
      <c r="P5" s="176" t="s">
        <v>239</v>
      </c>
      <c r="Q5" s="189" t="s">
        <v>259</v>
      </c>
      <c r="R5" s="189"/>
      <c r="S5" s="176" t="s">
        <v>238</v>
      </c>
      <c r="T5" s="183" t="s">
        <v>239</v>
      </c>
      <c r="U5" s="178"/>
      <c r="V5" s="260" t="s">
        <v>259</v>
      </c>
      <c r="W5" s="260"/>
      <c r="X5" s="176" t="s">
        <v>250</v>
      </c>
      <c r="Y5" s="176" t="s">
        <v>251</v>
      </c>
      <c r="Z5" s="182"/>
      <c r="AA5" s="182" t="s">
        <v>260</v>
      </c>
      <c r="AB5" s="230" t="s">
        <v>261</v>
      </c>
    </row>
    <row r="6" spans="1:28" s="14" customFormat="1" ht="16.5" customHeight="1">
      <c r="A6" s="181" t="s">
        <v>173</v>
      </c>
      <c r="B6" s="259"/>
      <c r="C6" s="259"/>
      <c r="D6" s="182" t="s">
        <v>262</v>
      </c>
      <c r="E6" s="261" t="s">
        <v>263</v>
      </c>
      <c r="F6" s="257"/>
      <c r="G6" s="262" t="s">
        <v>264</v>
      </c>
      <c r="H6" s="229" t="s">
        <v>265</v>
      </c>
      <c r="I6" s="259"/>
      <c r="J6" s="259"/>
      <c r="K6" s="259"/>
      <c r="L6" s="193"/>
      <c r="M6" s="181" t="s">
        <v>173</v>
      </c>
      <c r="N6" s="261" t="s">
        <v>263</v>
      </c>
      <c r="O6" s="182" t="s">
        <v>264</v>
      </c>
      <c r="P6" s="182" t="s">
        <v>266</v>
      </c>
      <c r="Q6" s="176" t="s">
        <v>257</v>
      </c>
      <c r="R6" s="176" t="s">
        <v>258</v>
      </c>
      <c r="S6" s="182" t="s">
        <v>264</v>
      </c>
      <c r="T6" s="230" t="s">
        <v>256</v>
      </c>
      <c r="U6" s="178"/>
      <c r="V6" s="184" t="s">
        <v>257</v>
      </c>
      <c r="W6" s="176" t="s">
        <v>258</v>
      </c>
      <c r="X6" s="182"/>
      <c r="Y6" s="182"/>
      <c r="Z6" s="182" t="s">
        <v>267</v>
      </c>
      <c r="AA6" s="182" t="s">
        <v>268</v>
      </c>
      <c r="AB6" s="230" t="s">
        <v>269</v>
      </c>
    </row>
    <row r="7" spans="1:28" s="14" customFormat="1" ht="16.5" customHeight="1">
      <c r="A7" s="188"/>
      <c r="B7" s="198" t="s">
        <v>270</v>
      </c>
      <c r="C7" s="198" t="s">
        <v>271</v>
      </c>
      <c r="D7" s="198" t="s">
        <v>272</v>
      </c>
      <c r="E7" s="187" t="s">
        <v>273</v>
      </c>
      <c r="F7" s="178"/>
      <c r="G7" s="188" t="s">
        <v>274</v>
      </c>
      <c r="H7" s="198" t="s">
        <v>274</v>
      </c>
      <c r="I7" s="198" t="s">
        <v>275</v>
      </c>
      <c r="J7" s="198" t="s">
        <v>276</v>
      </c>
      <c r="K7" s="198" t="s">
        <v>277</v>
      </c>
      <c r="L7" s="187" t="s">
        <v>278</v>
      </c>
      <c r="M7" s="188"/>
      <c r="N7" s="198" t="s">
        <v>273</v>
      </c>
      <c r="O7" s="198" t="s">
        <v>274</v>
      </c>
      <c r="P7" s="198" t="s">
        <v>274</v>
      </c>
      <c r="Q7" s="198" t="s">
        <v>275</v>
      </c>
      <c r="R7" s="198" t="s">
        <v>276</v>
      </c>
      <c r="S7" s="198" t="s">
        <v>274</v>
      </c>
      <c r="T7" s="187" t="s">
        <v>279</v>
      </c>
      <c r="U7" s="178"/>
      <c r="V7" s="188" t="s">
        <v>275</v>
      </c>
      <c r="W7" s="198" t="s">
        <v>276</v>
      </c>
      <c r="X7" s="198" t="s">
        <v>277</v>
      </c>
      <c r="Y7" s="187" t="s">
        <v>278</v>
      </c>
      <c r="Z7" s="198" t="s">
        <v>280</v>
      </c>
      <c r="AA7" s="198" t="s">
        <v>281</v>
      </c>
      <c r="AB7" s="187" t="s">
        <v>282</v>
      </c>
    </row>
    <row r="8" spans="1:28" ht="69.75" customHeight="1">
      <c r="A8" s="235">
        <v>2003</v>
      </c>
      <c r="B8" s="48" t="s">
        <v>32</v>
      </c>
      <c r="C8" s="48" t="s">
        <v>32</v>
      </c>
      <c r="D8" s="48" t="s">
        <v>32</v>
      </c>
      <c r="E8" s="48" t="s">
        <v>32</v>
      </c>
      <c r="F8" s="48"/>
      <c r="G8" s="48" t="s">
        <v>32</v>
      </c>
      <c r="H8" s="48" t="s">
        <v>32</v>
      </c>
      <c r="I8" s="48" t="s">
        <v>32</v>
      </c>
      <c r="J8" s="48" t="s">
        <v>32</v>
      </c>
      <c r="K8" s="48" t="s">
        <v>32</v>
      </c>
      <c r="L8" s="48" t="s">
        <v>32</v>
      </c>
      <c r="M8" s="203">
        <v>2003</v>
      </c>
      <c r="N8" s="48" t="s">
        <v>32</v>
      </c>
      <c r="O8" s="48" t="s">
        <v>32</v>
      </c>
      <c r="P8" s="48" t="s">
        <v>32</v>
      </c>
      <c r="Q8" s="48" t="s">
        <v>32</v>
      </c>
      <c r="R8" s="48" t="s">
        <v>32</v>
      </c>
      <c r="S8" s="48" t="s">
        <v>32</v>
      </c>
      <c r="T8" s="48" t="s">
        <v>32</v>
      </c>
      <c r="U8" s="48"/>
      <c r="V8" s="48" t="s">
        <v>32</v>
      </c>
      <c r="W8" s="48" t="s">
        <v>32</v>
      </c>
      <c r="X8" s="48" t="s">
        <v>32</v>
      </c>
      <c r="Y8" s="48" t="s">
        <v>32</v>
      </c>
      <c r="Z8" s="48" t="s">
        <v>32</v>
      </c>
      <c r="AA8" s="48" t="s">
        <v>32</v>
      </c>
      <c r="AB8" s="48" t="s">
        <v>32</v>
      </c>
    </row>
    <row r="9" spans="1:28" ht="69.75" customHeight="1">
      <c r="A9" s="235">
        <v>2004</v>
      </c>
      <c r="B9" s="48">
        <v>107027</v>
      </c>
      <c r="C9" s="48">
        <v>51544</v>
      </c>
      <c r="D9" s="48">
        <v>48.16</v>
      </c>
      <c r="E9" s="48" t="s">
        <v>32</v>
      </c>
      <c r="F9" s="48"/>
      <c r="G9" s="48">
        <v>50544</v>
      </c>
      <c r="H9" s="48">
        <v>50544</v>
      </c>
      <c r="I9" s="48" t="s">
        <v>32</v>
      </c>
      <c r="J9" s="48" t="s">
        <v>32</v>
      </c>
      <c r="K9" s="48" t="s">
        <v>32</v>
      </c>
      <c r="L9" s="48" t="s">
        <v>32</v>
      </c>
      <c r="M9" s="203">
        <v>2004</v>
      </c>
      <c r="N9" s="48" t="s">
        <v>32</v>
      </c>
      <c r="O9" s="48" t="s">
        <v>32</v>
      </c>
      <c r="P9" s="48" t="s">
        <v>32</v>
      </c>
      <c r="Q9" s="48" t="s">
        <v>32</v>
      </c>
      <c r="R9" s="48" t="s">
        <v>32</v>
      </c>
      <c r="S9" s="48" t="s">
        <v>32</v>
      </c>
      <c r="T9" s="48" t="s">
        <v>32</v>
      </c>
      <c r="U9" s="48"/>
      <c r="V9" s="48" t="s">
        <v>32</v>
      </c>
      <c r="W9" s="48" t="s">
        <v>32</v>
      </c>
      <c r="X9" s="48" t="s">
        <v>32</v>
      </c>
      <c r="Y9" s="48" t="s">
        <v>32</v>
      </c>
      <c r="Z9" s="48" t="s">
        <v>32</v>
      </c>
      <c r="AA9" s="48" t="s">
        <v>32</v>
      </c>
      <c r="AB9" s="48" t="s">
        <v>32</v>
      </c>
    </row>
    <row r="10" spans="1:28" ht="69.75" customHeight="1">
      <c r="A10" s="235">
        <v>2005</v>
      </c>
      <c r="B10" s="48">
        <v>107027</v>
      </c>
      <c r="C10" s="48">
        <v>54544</v>
      </c>
      <c r="D10" s="48">
        <v>52</v>
      </c>
      <c r="E10" s="48">
        <v>98</v>
      </c>
      <c r="F10" s="48"/>
      <c r="G10" s="48">
        <v>94855</v>
      </c>
      <c r="H10" s="48">
        <v>53544</v>
      </c>
      <c r="I10" s="48">
        <v>1114</v>
      </c>
      <c r="J10" s="48">
        <v>32433</v>
      </c>
      <c r="K10" s="48">
        <v>9693</v>
      </c>
      <c r="L10" s="48">
        <v>7304</v>
      </c>
      <c r="M10" s="203">
        <v>2005</v>
      </c>
      <c r="N10" s="48">
        <v>6</v>
      </c>
      <c r="O10" s="48">
        <v>9702</v>
      </c>
      <c r="P10" s="48">
        <v>1000</v>
      </c>
      <c r="Q10" s="48" t="s">
        <v>32</v>
      </c>
      <c r="R10" s="48">
        <v>1000</v>
      </c>
      <c r="S10" s="48">
        <v>2470</v>
      </c>
      <c r="T10" s="48" t="s">
        <v>32</v>
      </c>
      <c r="U10" s="48"/>
      <c r="V10" s="48" t="s">
        <v>32</v>
      </c>
      <c r="W10" s="48" t="s">
        <v>32</v>
      </c>
      <c r="X10" s="48" t="s">
        <v>32</v>
      </c>
      <c r="Y10" s="48" t="s">
        <v>32</v>
      </c>
      <c r="Z10" s="48">
        <v>725</v>
      </c>
      <c r="AA10" s="48">
        <v>713</v>
      </c>
      <c r="AB10" s="48">
        <v>15</v>
      </c>
    </row>
    <row r="11" spans="1:28" ht="69.75" customHeight="1">
      <c r="A11" s="235">
        <v>2006</v>
      </c>
      <c r="B11" s="48">
        <v>107027</v>
      </c>
      <c r="C11" s="48">
        <v>59580</v>
      </c>
      <c r="D11" s="48">
        <v>56</v>
      </c>
      <c r="E11" s="48">
        <v>98</v>
      </c>
      <c r="F11" s="48"/>
      <c r="G11" s="48">
        <v>94855</v>
      </c>
      <c r="H11" s="48">
        <v>58580</v>
      </c>
      <c r="I11" s="48">
        <v>1114</v>
      </c>
      <c r="J11" s="48">
        <v>35433</v>
      </c>
      <c r="K11" s="48">
        <v>9693</v>
      </c>
      <c r="L11" s="48">
        <v>7304</v>
      </c>
      <c r="M11" s="203">
        <v>2006</v>
      </c>
      <c r="N11" s="48">
        <v>6</v>
      </c>
      <c r="O11" s="48">
        <v>9702</v>
      </c>
      <c r="P11" s="48">
        <v>1000</v>
      </c>
      <c r="Q11" s="48" t="s">
        <v>32</v>
      </c>
      <c r="R11" s="48">
        <v>1000</v>
      </c>
      <c r="S11" s="48">
        <v>2470</v>
      </c>
      <c r="T11" s="48" t="s">
        <v>32</v>
      </c>
      <c r="U11" s="48"/>
      <c r="V11" s="48" t="s">
        <v>32</v>
      </c>
      <c r="W11" s="48" t="s">
        <v>32</v>
      </c>
      <c r="X11" s="48" t="s">
        <v>32</v>
      </c>
      <c r="Y11" s="48" t="s">
        <v>32</v>
      </c>
      <c r="Z11" s="48" t="s">
        <v>32</v>
      </c>
      <c r="AA11" s="48" t="s">
        <v>32</v>
      </c>
      <c r="AB11" s="48" t="s">
        <v>32</v>
      </c>
    </row>
    <row r="12" spans="1:28" ht="69.75" customHeight="1">
      <c r="A12" s="263">
        <v>2007</v>
      </c>
      <c r="B12" s="50">
        <v>107027</v>
      </c>
      <c r="C12" s="106">
        <v>64008</v>
      </c>
      <c r="D12" s="109">
        <v>59.81</v>
      </c>
      <c r="E12" s="108">
        <v>0</v>
      </c>
      <c r="F12" s="106"/>
      <c r="G12" s="108">
        <v>0</v>
      </c>
      <c r="H12" s="106">
        <v>7898</v>
      </c>
      <c r="I12" s="108">
        <v>0</v>
      </c>
      <c r="J12" s="106">
        <v>724</v>
      </c>
      <c r="K12" s="106">
        <v>5534</v>
      </c>
      <c r="L12" s="106">
        <v>1640</v>
      </c>
      <c r="M12" s="264">
        <v>2007</v>
      </c>
      <c r="N12" s="265">
        <v>6.1</v>
      </c>
      <c r="O12" s="266">
        <v>69163</v>
      </c>
      <c r="P12" s="266">
        <v>32019</v>
      </c>
      <c r="Q12" s="267">
        <v>0</v>
      </c>
      <c r="R12" s="266">
        <v>32019</v>
      </c>
      <c r="S12" s="266">
        <v>37864</v>
      </c>
      <c r="T12" s="266">
        <v>24091</v>
      </c>
      <c r="U12" s="266"/>
      <c r="V12" s="266">
        <v>49</v>
      </c>
      <c r="W12" s="266">
        <v>14943</v>
      </c>
      <c r="X12" s="267">
        <v>0</v>
      </c>
      <c r="Y12" s="266">
        <v>9099</v>
      </c>
      <c r="Z12" s="266">
        <v>998</v>
      </c>
      <c r="AA12" s="266">
        <v>946</v>
      </c>
      <c r="AB12" s="266">
        <v>14</v>
      </c>
    </row>
    <row r="13" spans="1:28" ht="69.75" customHeight="1">
      <c r="A13" s="110" t="s">
        <v>84</v>
      </c>
      <c r="B13" s="48">
        <v>57933</v>
      </c>
      <c r="C13" s="48">
        <v>32380</v>
      </c>
      <c r="D13" s="112">
        <v>55.89</v>
      </c>
      <c r="E13" s="105">
        <v>0</v>
      </c>
      <c r="F13" s="48"/>
      <c r="G13" s="105">
        <v>0</v>
      </c>
      <c r="H13" s="48">
        <v>3621</v>
      </c>
      <c r="I13" s="105">
        <v>0</v>
      </c>
      <c r="J13" s="48">
        <v>724</v>
      </c>
      <c r="K13" s="48">
        <v>2897</v>
      </c>
      <c r="L13" s="105">
        <v>0</v>
      </c>
      <c r="M13" s="110" t="s">
        <v>84</v>
      </c>
      <c r="N13" s="268">
        <v>2.9</v>
      </c>
      <c r="O13" s="48">
        <v>38987</v>
      </c>
      <c r="P13" s="48">
        <v>19009</v>
      </c>
      <c r="Q13" s="105">
        <v>0</v>
      </c>
      <c r="R13" s="269">
        <v>19009</v>
      </c>
      <c r="S13" s="269">
        <v>18946</v>
      </c>
      <c r="T13" s="48">
        <v>9750</v>
      </c>
      <c r="U13" s="48"/>
      <c r="V13" s="105">
        <v>0</v>
      </c>
      <c r="W13" s="48">
        <v>7160</v>
      </c>
      <c r="X13" s="105">
        <v>0</v>
      </c>
      <c r="Y13" s="48">
        <v>2590</v>
      </c>
      <c r="Z13" s="48">
        <v>541</v>
      </c>
      <c r="AA13" s="48">
        <v>507</v>
      </c>
      <c r="AB13" s="48">
        <v>12</v>
      </c>
    </row>
    <row r="14" spans="1:28" ht="69.75" customHeight="1">
      <c r="A14" s="117" t="s">
        <v>87</v>
      </c>
      <c r="B14" s="68">
        <v>49094</v>
      </c>
      <c r="C14" s="68">
        <v>31628</v>
      </c>
      <c r="D14" s="69">
        <v>64.42</v>
      </c>
      <c r="E14" s="148">
        <v>0</v>
      </c>
      <c r="F14" s="48"/>
      <c r="G14" s="148">
        <v>0</v>
      </c>
      <c r="H14" s="68">
        <v>4277</v>
      </c>
      <c r="I14" s="148">
        <v>0</v>
      </c>
      <c r="J14" s="148">
        <v>0</v>
      </c>
      <c r="K14" s="68">
        <v>2637</v>
      </c>
      <c r="L14" s="68">
        <v>1640</v>
      </c>
      <c r="M14" s="117" t="s">
        <v>87</v>
      </c>
      <c r="N14" s="270">
        <v>3.2</v>
      </c>
      <c r="O14" s="68">
        <v>30176</v>
      </c>
      <c r="P14" s="68">
        <v>13010</v>
      </c>
      <c r="Q14" s="148">
        <v>0</v>
      </c>
      <c r="R14" s="68">
        <v>13010</v>
      </c>
      <c r="S14" s="68">
        <v>18918</v>
      </c>
      <c r="T14" s="68">
        <v>14341</v>
      </c>
      <c r="U14" s="48"/>
      <c r="V14" s="68">
        <v>49</v>
      </c>
      <c r="W14" s="68">
        <v>7783</v>
      </c>
      <c r="X14" s="148">
        <v>0</v>
      </c>
      <c r="Y14" s="68">
        <v>6509</v>
      </c>
      <c r="Z14" s="68">
        <v>457</v>
      </c>
      <c r="AA14" s="68">
        <v>439</v>
      </c>
      <c r="AB14" s="68">
        <v>2</v>
      </c>
    </row>
    <row r="15" spans="1:14" ht="20.25" customHeight="1">
      <c r="A15" s="70" t="s">
        <v>91</v>
      </c>
      <c r="G15" s="98"/>
      <c r="M15" s="70" t="s">
        <v>91</v>
      </c>
      <c r="N15" s="271"/>
    </row>
  </sheetData>
  <mergeCells count="13">
    <mergeCell ref="A1:E1"/>
    <mergeCell ref="G1:L1"/>
    <mergeCell ref="M1:T1"/>
    <mergeCell ref="V1:AB1"/>
    <mergeCell ref="G3:L3"/>
    <mergeCell ref="N3:T3"/>
    <mergeCell ref="V3:Y3"/>
    <mergeCell ref="I4:J4"/>
    <mergeCell ref="O4:R4"/>
    <mergeCell ref="S4:T4"/>
    <mergeCell ref="V4:Y4"/>
    <mergeCell ref="Q5:R5"/>
    <mergeCell ref="V5:W5"/>
  </mergeCells>
  <printOptions horizontalCentered="1"/>
  <pageMargins left="0.39375" right="0.39375" top="0.5902777777777778" bottom="0.39375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workbookViewId="0" topLeftCell="A3">
      <pane xSplit="1" ySplit="4" topLeftCell="I13" activePane="bottomRight" state="frozen"/>
      <selection pane="topLeft" activeCell="A3" sqref="A3"/>
      <selection pane="topRight" activeCell="I3" sqref="I3"/>
      <selection pane="bottomLeft" activeCell="A13" sqref="A13"/>
      <selection pane="bottomRight" activeCell="G15" sqref="G15"/>
    </sheetView>
  </sheetViews>
  <sheetFormatPr defaultColWidth="8.88671875" defaultRowHeight="13.5"/>
  <cols>
    <col min="1" max="1" width="9.77734375" style="1" customWidth="1"/>
    <col min="2" max="2" width="8.77734375" style="2" customWidth="1"/>
    <col min="3" max="3" width="8.77734375" style="3" customWidth="1"/>
    <col min="4" max="9" width="8.77734375" style="2" customWidth="1"/>
    <col min="10" max="10" width="2.77734375" style="4" customWidth="1"/>
    <col min="11" max="11" width="8.77734375" style="5" customWidth="1"/>
    <col min="12" max="12" width="8.77734375" style="6" customWidth="1"/>
    <col min="13" max="13" width="8.77734375" style="5" customWidth="1"/>
    <col min="14" max="14" width="8.77734375" style="6" customWidth="1"/>
    <col min="15" max="15" width="8.77734375" style="2" customWidth="1"/>
    <col min="16" max="16" width="8.77734375" style="6" customWidth="1"/>
    <col min="17" max="17" width="8.77734375" style="2" customWidth="1"/>
    <col min="18" max="18" width="8.77734375" style="6" customWidth="1"/>
    <col min="19" max="16384" width="8.88671875" style="7" customWidth="1"/>
  </cols>
  <sheetData>
    <row r="1" spans="1:18" s="11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9"/>
      <c r="K1" s="10" t="s">
        <v>1</v>
      </c>
      <c r="L1" s="10"/>
      <c r="M1" s="10"/>
      <c r="N1" s="10"/>
      <c r="O1" s="10"/>
      <c r="P1" s="10"/>
      <c r="Q1" s="10"/>
      <c r="R1" s="10"/>
    </row>
    <row r="2" spans="1:18" s="14" customFormat="1" ht="25.5" customHeight="1">
      <c r="A2" s="12" t="s">
        <v>2</v>
      </c>
      <c r="B2" s="13"/>
      <c r="D2" s="15"/>
      <c r="E2" s="13"/>
      <c r="F2" s="13"/>
      <c r="G2" s="13"/>
      <c r="H2" s="13"/>
      <c r="I2" s="13"/>
      <c r="J2" s="16"/>
      <c r="K2" s="17"/>
      <c r="L2" s="18"/>
      <c r="M2" s="17"/>
      <c r="N2" s="18"/>
      <c r="O2" s="13"/>
      <c r="P2" s="18"/>
      <c r="Q2" s="13"/>
      <c r="R2" s="19" t="s">
        <v>3</v>
      </c>
    </row>
    <row r="3" spans="1:18" s="14" customFormat="1" ht="16.5" customHeight="1">
      <c r="A3" s="20" t="s">
        <v>4</v>
      </c>
      <c r="B3" s="21" t="s">
        <v>5</v>
      </c>
      <c r="C3" s="22"/>
      <c r="D3" s="21" t="s">
        <v>6</v>
      </c>
      <c r="E3" s="23"/>
      <c r="F3" s="21" t="s">
        <v>7</v>
      </c>
      <c r="G3" s="24"/>
      <c r="H3" s="21" t="s">
        <v>8</v>
      </c>
      <c r="I3" s="25"/>
      <c r="J3" s="21"/>
      <c r="K3" s="26" t="s">
        <v>9</v>
      </c>
      <c r="L3" s="26"/>
      <c r="M3" s="26"/>
      <c r="N3" s="26"/>
      <c r="O3" s="26"/>
      <c r="P3" s="26"/>
      <c r="Q3" s="26"/>
      <c r="R3" s="26"/>
    </row>
    <row r="4" spans="1:18" s="14" customFormat="1" ht="16.5" customHeight="1">
      <c r="A4" s="27" t="s">
        <v>10</v>
      </c>
      <c r="B4" s="28"/>
      <c r="C4" s="29" t="s">
        <v>11</v>
      </c>
      <c r="D4" s="30"/>
      <c r="E4" s="29" t="s">
        <v>11</v>
      </c>
      <c r="F4" s="30"/>
      <c r="G4" s="29" t="s">
        <v>11</v>
      </c>
      <c r="H4" s="30"/>
      <c r="I4" s="21" t="s">
        <v>11</v>
      </c>
      <c r="J4" s="21"/>
      <c r="K4" s="31" t="s">
        <v>12</v>
      </c>
      <c r="L4" s="32"/>
      <c r="M4" s="31" t="s">
        <v>13</v>
      </c>
      <c r="N4" s="33" t="s">
        <v>14</v>
      </c>
      <c r="O4" s="31" t="s">
        <v>15</v>
      </c>
      <c r="P4" s="32"/>
      <c r="Q4" s="31" t="s">
        <v>16</v>
      </c>
      <c r="R4" s="34"/>
    </row>
    <row r="5" spans="1:18" s="14" customFormat="1" ht="16.5" customHeight="1">
      <c r="A5" s="35" t="s">
        <v>17</v>
      </c>
      <c r="B5" s="28"/>
      <c r="C5" s="29" t="s">
        <v>18</v>
      </c>
      <c r="D5" s="30"/>
      <c r="E5" s="29" t="s">
        <v>18</v>
      </c>
      <c r="F5" s="30"/>
      <c r="G5" s="29" t="s">
        <v>18</v>
      </c>
      <c r="H5" s="30"/>
      <c r="I5" s="21" t="s">
        <v>18</v>
      </c>
      <c r="J5" s="21"/>
      <c r="K5" s="35"/>
      <c r="L5" s="36" t="s">
        <v>19</v>
      </c>
      <c r="M5" s="21" t="s">
        <v>20</v>
      </c>
      <c r="N5" s="36" t="s">
        <v>19</v>
      </c>
      <c r="O5" s="30"/>
      <c r="P5" s="36" t="s">
        <v>19</v>
      </c>
      <c r="Q5" s="21" t="s">
        <v>21</v>
      </c>
      <c r="R5" s="37" t="s">
        <v>19</v>
      </c>
    </row>
    <row r="6" spans="1:18" s="14" customFormat="1" ht="16.5" customHeight="1">
      <c r="A6" s="38" t="s">
        <v>22</v>
      </c>
      <c r="B6" s="39" t="s">
        <v>23</v>
      </c>
      <c r="C6" s="40" t="s">
        <v>24</v>
      </c>
      <c r="D6" s="41" t="s">
        <v>25</v>
      </c>
      <c r="E6" s="40" t="s">
        <v>24</v>
      </c>
      <c r="F6" s="23" t="s">
        <v>26</v>
      </c>
      <c r="G6" s="40" t="s">
        <v>24</v>
      </c>
      <c r="H6" s="23" t="s">
        <v>27</v>
      </c>
      <c r="I6" s="42" t="s">
        <v>24</v>
      </c>
      <c r="J6" s="21"/>
      <c r="K6" s="43" t="s">
        <v>28</v>
      </c>
      <c r="L6" s="44" t="s">
        <v>24</v>
      </c>
      <c r="M6" s="43" t="s">
        <v>29</v>
      </c>
      <c r="N6" s="44" t="s">
        <v>24</v>
      </c>
      <c r="O6" s="23" t="s">
        <v>30</v>
      </c>
      <c r="P6" s="40" t="s">
        <v>24</v>
      </c>
      <c r="Q6" s="39" t="s">
        <v>31</v>
      </c>
      <c r="R6" s="45" t="s">
        <v>24</v>
      </c>
    </row>
    <row r="7" spans="1:18" s="14" customFormat="1" ht="29.25" customHeight="1">
      <c r="A7" s="35">
        <v>2003</v>
      </c>
      <c r="B7" s="46">
        <f>SUM(D7,K7,F7,M7)</f>
        <v>36099</v>
      </c>
      <c r="C7" s="46">
        <v>100</v>
      </c>
      <c r="D7" s="46">
        <v>16592</v>
      </c>
      <c r="E7" s="47">
        <f>D7/B7*100</f>
        <v>45.96249203579046</v>
      </c>
      <c r="F7" s="46">
        <v>1123</v>
      </c>
      <c r="G7" s="47">
        <f>F7/B7*100</f>
        <v>3.1108894983240534</v>
      </c>
      <c r="H7" s="46" t="s">
        <v>32</v>
      </c>
      <c r="I7" s="46" t="s">
        <v>32</v>
      </c>
      <c r="J7" s="48"/>
      <c r="K7" s="46">
        <v>18384</v>
      </c>
      <c r="L7" s="47">
        <f>K7/B7*100</f>
        <v>50.92661846588549</v>
      </c>
      <c r="M7" s="46" t="s">
        <v>32</v>
      </c>
      <c r="N7" s="47" t="s">
        <v>32</v>
      </c>
      <c r="O7" s="46" t="s">
        <v>32</v>
      </c>
      <c r="P7" s="46" t="s">
        <v>32</v>
      </c>
      <c r="Q7" s="46" t="s">
        <v>32</v>
      </c>
      <c r="R7" s="48" t="s">
        <v>32</v>
      </c>
    </row>
    <row r="8" spans="1:18" s="14" customFormat="1" ht="29.25" customHeight="1">
      <c r="A8" s="35">
        <v>2004</v>
      </c>
      <c r="B8" s="46">
        <f>SUM(D8,K8,F8,M8)</f>
        <v>40227</v>
      </c>
      <c r="C8" s="46">
        <v>100</v>
      </c>
      <c r="D8" s="46">
        <v>17921</v>
      </c>
      <c r="E8" s="47">
        <f>D8/B8*100</f>
        <v>44.549680562806074</v>
      </c>
      <c r="F8" s="46">
        <v>1247</v>
      </c>
      <c r="G8" s="47">
        <f>F8/B8*100</f>
        <v>3.09990802197529</v>
      </c>
      <c r="H8" s="46" t="s">
        <v>32</v>
      </c>
      <c r="I8" s="46" t="s">
        <v>32</v>
      </c>
      <c r="J8" s="48"/>
      <c r="K8" s="46">
        <v>21059</v>
      </c>
      <c r="L8" s="47">
        <f>K8/B8*100</f>
        <v>52.35041141521863</v>
      </c>
      <c r="M8" s="46" t="s">
        <v>32</v>
      </c>
      <c r="N8" s="47" t="s">
        <v>32</v>
      </c>
      <c r="O8" s="46" t="s">
        <v>32</v>
      </c>
      <c r="P8" s="46" t="s">
        <v>32</v>
      </c>
      <c r="Q8" s="46" t="s">
        <v>32</v>
      </c>
      <c r="R8" s="48" t="s">
        <v>32</v>
      </c>
    </row>
    <row r="9" spans="1:18" s="14" customFormat="1" ht="29.25" customHeight="1">
      <c r="A9" s="35">
        <v>2005</v>
      </c>
      <c r="B9" s="46">
        <v>110264</v>
      </c>
      <c r="C9" s="46">
        <v>100</v>
      </c>
      <c r="D9" s="46">
        <v>16988</v>
      </c>
      <c r="E9" s="47">
        <v>15.4</v>
      </c>
      <c r="F9" s="46">
        <v>6672</v>
      </c>
      <c r="G9" s="47">
        <v>6.1</v>
      </c>
      <c r="H9" s="46">
        <v>57985</v>
      </c>
      <c r="I9" s="46">
        <v>52.6</v>
      </c>
      <c r="J9" s="48"/>
      <c r="K9" s="46">
        <v>28619</v>
      </c>
      <c r="L9" s="47">
        <v>26</v>
      </c>
      <c r="M9" s="46">
        <v>10772</v>
      </c>
      <c r="N9" s="47">
        <v>37.6</v>
      </c>
      <c r="O9" s="46">
        <v>3234</v>
      </c>
      <c r="P9" s="46">
        <v>11.3</v>
      </c>
      <c r="Q9" s="46">
        <v>14613</v>
      </c>
      <c r="R9" s="48">
        <v>51.1</v>
      </c>
    </row>
    <row r="10" spans="1:18" s="14" customFormat="1" ht="29.25" customHeight="1">
      <c r="A10" s="35">
        <v>2006</v>
      </c>
      <c r="B10" s="46">
        <v>121880</v>
      </c>
      <c r="C10" s="46">
        <v>0</v>
      </c>
      <c r="D10" s="46">
        <v>17611</v>
      </c>
      <c r="E10" s="47">
        <v>14.85</v>
      </c>
      <c r="F10" s="46">
        <v>7424</v>
      </c>
      <c r="G10" s="47">
        <v>0</v>
      </c>
      <c r="H10" s="46">
        <v>60945</v>
      </c>
      <c r="I10" s="46">
        <v>48.76666666666666</v>
      </c>
      <c r="J10" s="48"/>
      <c r="K10" s="46">
        <v>35900</v>
      </c>
      <c r="L10" s="47">
        <v>30.275000000000002</v>
      </c>
      <c r="M10" s="46">
        <v>11569</v>
      </c>
      <c r="N10" s="47">
        <v>32.108333333333334</v>
      </c>
      <c r="O10" s="46">
        <v>4629</v>
      </c>
      <c r="P10" s="46">
        <v>12.891666666666667</v>
      </c>
      <c r="Q10" s="46">
        <v>19702</v>
      </c>
      <c r="R10" s="48">
        <v>54.99166666666665</v>
      </c>
    </row>
    <row r="11" spans="1:18" s="54" customFormat="1" ht="29.25" customHeight="1">
      <c r="A11" s="49">
        <v>2007</v>
      </c>
      <c r="B11" s="50">
        <f>D11+F11+H11+K11</f>
        <v>129756</v>
      </c>
      <c r="C11" s="51">
        <v>100</v>
      </c>
      <c r="D11" s="51">
        <f>SUM(D12:D23)</f>
        <v>17694</v>
      </c>
      <c r="E11" s="52">
        <f>D11/$B11*100</f>
        <v>13.636363636363635</v>
      </c>
      <c r="F11" s="51">
        <f>SUM(F12:F23)</f>
        <v>9321</v>
      </c>
      <c r="G11" s="52">
        <f>F11/$B11*100</f>
        <v>7.183482844723943</v>
      </c>
      <c r="H11" s="51">
        <f>SUM(H12:H23)</f>
        <v>63438</v>
      </c>
      <c r="I11" s="52">
        <f>H11/$B11*100</f>
        <v>48.890224729492274</v>
      </c>
      <c r="J11" s="51"/>
      <c r="K11" s="51">
        <f>M11+O11+Q11</f>
        <v>39303</v>
      </c>
      <c r="L11" s="52">
        <f>K11/$B11*100</f>
        <v>30.289928789420138</v>
      </c>
      <c r="M11" s="51">
        <f>SUM(M12:M23)</f>
        <v>13960</v>
      </c>
      <c r="N11" s="53">
        <f>M11/$K11*100</f>
        <v>35.51891713100781</v>
      </c>
      <c r="O11" s="51">
        <f>SUM(O12:O23)</f>
        <v>5092</v>
      </c>
      <c r="P11" s="53">
        <f>O11/$K11*100</f>
        <v>12.955754013688523</v>
      </c>
      <c r="Q11" s="51">
        <f>SUM(Q12:Q23)</f>
        <v>20251</v>
      </c>
      <c r="R11" s="53">
        <f>Q11/$K11*100</f>
        <v>51.52532885530366</v>
      </c>
    </row>
    <row r="12" spans="1:18" s="61" customFormat="1" ht="29.25" customHeight="1">
      <c r="A12" s="55" t="s">
        <v>33</v>
      </c>
      <c r="B12" s="56">
        <f aca="true" t="shared" si="0" ref="B12:B23">D12+F12+H12+K12</f>
        <v>13061</v>
      </c>
      <c r="C12" s="57">
        <v>100</v>
      </c>
      <c r="D12" s="58">
        <v>1524</v>
      </c>
      <c r="E12" s="59">
        <f aca="true" t="shared" si="1" ref="E12:E23">D12/$B12*100</f>
        <v>11.66832554934538</v>
      </c>
      <c r="F12" s="58">
        <v>751</v>
      </c>
      <c r="G12" s="59">
        <f aca="true" t="shared" si="2" ref="G12:G23">F12/$B12*100</f>
        <v>5.749942577138045</v>
      </c>
      <c r="H12" s="58">
        <v>7528</v>
      </c>
      <c r="I12" s="59">
        <f aca="true" t="shared" si="3" ref="I12:I23">H12/$B12*100</f>
        <v>57.63724064007351</v>
      </c>
      <c r="J12" s="60"/>
      <c r="K12" s="46">
        <f aca="true" t="shared" si="4" ref="K12:K23">M12+O12+Q12</f>
        <v>3258</v>
      </c>
      <c r="L12" s="59">
        <f aca="true" t="shared" si="5" ref="L12:L23">K12/$B12*100</f>
        <v>24.944491233443074</v>
      </c>
      <c r="M12" s="58">
        <v>1290</v>
      </c>
      <c r="N12" s="47">
        <f aca="true" t="shared" si="6" ref="N12:N23">M12/$K12*100</f>
        <v>39.59484346224678</v>
      </c>
      <c r="O12" s="58">
        <v>332</v>
      </c>
      <c r="P12" s="47">
        <f aca="true" t="shared" si="7" ref="P12:P23">O12/$K12*100</f>
        <v>10.190300798035604</v>
      </c>
      <c r="Q12" s="58">
        <v>1636</v>
      </c>
      <c r="R12" s="47">
        <f aca="true" t="shared" si="8" ref="R12:R23">Q12/$K12*100</f>
        <v>50.21485573971762</v>
      </c>
    </row>
    <row r="13" spans="1:18" s="63" customFormat="1" ht="29.25" customHeight="1">
      <c r="A13" s="62" t="s">
        <v>34</v>
      </c>
      <c r="B13" s="56">
        <f t="shared" si="0"/>
        <v>13655</v>
      </c>
      <c r="C13" s="57">
        <v>100</v>
      </c>
      <c r="D13" s="58">
        <v>1569</v>
      </c>
      <c r="E13" s="59">
        <f t="shared" si="1"/>
        <v>11.490296594653973</v>
      </c>
      <c r="F13" s="58">
        <v>824</v>
      </c>
      <c r="G13" s="59">
        <f t="shared" si="2"/>
        <v>6.034419626510436</v>
      </c>
      <c r="H13" s="58">
        <v>7876</v>
      </c>
      <c r="I13" s="59">
        <f t="shared" si="3"/>
        <v>57.67850604174295</v>
      </c>
      <c r="J13" s="60"/>
      <c r="K13" s="46">
        <f t="shared" si="4"/>
        <v>3386</v>
      </c>
      <c r="L13" s="59">
        <f t="shared" si="5"/>
        <v>24.79677773709264</v>
      </c>
      <c r="M13" s="58">
        <v>1452</v>
      </c>
      <c r="N13" s="47">
        <f t="shared" si="6"/>
        <v>42.88245717660957</v>
      </c>
      <c r="O13" s="58">
        <v>245</v>
      </c>
      <c r="P13" s="47">
        <f t="shared" si="7"/>
        <v>7.235676314235086</v>
      </c>
      <c r="Q13" s="58">
        <v>1689</v>
      </c>
      <c r="R13" s="47">
        <f t="shared" si="8"/>
        <v>49.88186650915535</v>
      </c>
    </row>
    <row r="14" spans="1:18" s="63" customFormat="1" ht="29.25" customHeight="1">
      <c r="A14" s="62" t="s">
        <v>35</v>
      </c>
      <c r="B14" s="56">
        <f t="shared" si="0"/>
        <v>11777</v>
      </c>
      <c r="C14" s="57">
        <v>100</v>
      </c>
      <c r="D14" s="58">
        <v>1377</v>
      </c>
      <c r="E14" s="59">
        <f t="shared" si="1"/>
        <v>11.692281565763777</v>
      </c>
      <c r="F14" s="58">
        <v>708</v>
      </c>
      <c r="G14" s="59">
        <f t="shared" si="2"/>
        <v>6.011717754946081</v>
      </c>
      <c r="H14" s="58">
        <v>6472</v>
      </c>
      <c r="I14" s="59">
        <f t="shared" si="3"/>
        <v>54.95457247176701</v>
      </c>
      <c r="J14" s="60"/>
      <c r="K14" s="46">
        <f t="shared" si="4"/>
        <v>3220</v>
      </c>
      <c r="L14" s="59">
        <f t="shared" si="5"/>
        <v>27.341428207523137</v>
      </c>
      <c r="M14" s="58">
        <v>1226</v>
      </c>
      <c r="N14" s="47">
        <f t="shared" si="6"/>
        <v>38.07453416149068</v>
      </c>
      <c r="O14" s="58">
        <v>396</v>
      </c>
      <c r="P14" s="47">
        <f t="shared" si="7"/>
        <v>12.298136645962733</v>
      </c>
      <c r="Q14" s="58">
        <v>1598</v>
      </c>
      <c r="R14" s="47">
        <f t="shared" si="8"/>
        <v>49.62732919254658</v>
      </c>
    </row>
    <row r="15" spans="1:18" s="63" customFormat="1" ht="29.25" customHeight="1">
      <c r="A15" s="62" t="s">
        <v>36</v>
      </c>
      <c r="B15" s="56">
        <f t="shared" si="0"/>
        <v>11257</v>
      </c>
      <c r="C15" s="57">
        <v>100</v>
      </c>
      <c r="D15" s="58">
        <v>1386</v>
      </c>
      <c r="E15" s="59">
        <f t="shared" si="1"/>
        <v>12.312338989073465</v>
      </c>
      <c r="F15" s="58">
        <v>737</v>
      </c>
      <c r="G15" s="59">
        <f t="shared" si="2"/>
        <v>6.547037398951764</v>
      </c>
      <c r="H15" s="58">
        <v>5907</v>
      </c>
      <c r="I15" s="59">
        <f t="shared" si="3"/>
        <v>52.47401616771786</v>
      </c>
      <c r="J15" s="60"/>
      <c r="K15" s="46">
        <f t="shared" si="4"/>
        <v>3227</v>
      </c>
      <c r="L15" s="59">
        <f t="shared" si="5"/>
        <v>28.666607444256908</v>
      </c>
      <c r="M15" s="58">
        <v>1134</v>
      </c>
      <c r="N15" s="47">
        <f t="shared" si="6"/>
        <v>35.140997830802604</v>
      </c>
      <c r="O15" s="58">
        <v>466</v>
      </c>
      <c r="P15" s="47">
        <f t="shared" si="7"/>
        <v>14.440656956925938</v>
      </c>
      <c r="Q15" s="58">
        <v>1627</v>
      </c>
      <c r="R15" s="47">
        <f t="shared" si="8"/>
        <v>50.41834521227146</v>
      </c>
    </row>
    <row r="16" spans="1:18" s="63" customFormat="1" ht="29.25" customHeight="1">
      <c r="A16" s="62" t="s">
        <v>37</v>
      </c>
      <c r="B16" s="56">
        <f t="shared" si="0"/>
        <v>9853</v>
      </c>
      <c r="C16" s="57">
        <v>100</v>
      </c>
      <c r="D16" s="58">
        <v>1401</v>
      </c>
      <c r="E16" s="59">
        <f t="shared" si="1"/>
        <v>14.219019587942757</v>
      </c>
      <c r="F16" s="58">
        <v>611</v>
      </c>
      <c r="G16" s="59">
        <f t="shared" si="2"/>
        <v>6.201157008017862</v>
      </c>
      <c r="H16" s="58">
        <v>4842</v>
      </c>
      <c r="I16" s="59">
        <f t="shared" si="3"/>
        <v>49.142393179742214</v>
      </c>
      <c r="J16" s="60"/>
      <c r="K16" s="46">
        <f t="shared" si="4"/>
        <v>2999</v>
      </c>
      <c r="L16" s="59">
        <f t="shared" si="5"/>
        <v>30.437430224297167</v>
      </c>
      <c r="M16" s="58">
        <v>997</v>
      </c>
      <c r="N16" s="47">
        <f t="shared" si="6"/>
        <v>33.244414804934976</v>
      </c>
      <c r="O16" s="58">
        <v>447</v>
      </c>
      <c r="P16" s="47">
        <f t="shared" si="7"/>
        <v>14.904968322774259</v>
      </c>
      <c r="Q16" s="58">
        <v>1555</v>
      </c>
      <c r="R16" s="47">
        <f t="shared" si="8"/>
        <v>51.850616872290765</v>
      </c>
    </row>
    <row r="17" spans="1:18" s="63" customFormat="1" ht="29.25" customHeight="1">
      <c r="A17" s="62" t="s">
        <v>38</v>
      </c>
      <c r="B17" s="56">
        <f t="shared" si="0"/>
        <v>8928</v>
      </c>
      <c r="C17" s="57">
        <v>100</v>
      </c>
      <c r="D17" s="58">
        <v>1439</v>
      </c>
      <c r="E17" s="59">
        <f t="shared" si="1"/>
        <v>16.11783154121864</v>
      </c>
      <c r="F17" s="58">
        <v>567</v>
      </c>
      <c r="G17" s="59">
        <f t="shared" si="2"/>
        <v>6.350806451612903</v>
      </c>
      <c r="H17" s="58">
        <v>3816</v>
      </c>
      <c r="I17" s="59">
        <f t="shared" si="3"/>
        <v>42.74193548387097</v>
      </c>
      <c r="J17" s="60"/>
      <c r="K17" s="46">
        <f t="shared" si="4"/>
        <v>3106</v>
      </c>
      <c r="L17" s="59">
        <f t="shared" si="5"/>
        <v>34.78942652329749</v>
      </c>
      <c r="M17" s="58">
        <v>1050</v>
      </c>
      <c r="N17" s="47">
        <f t="shared" si="6"/>
        <v>33.80553766902769</v>
      </c>
      <c r="O17" s="58">
        <v>514</v>
      </c>
      <c r="P17" s="47">
        <f t="shared" si="7"/>
        <v>16.54861558274308</v>
      </c>
      <c r="Q17" s="58">
        <v>1542</v>
      </c>
      <c r="R17" s="47">
        <f t="shared" si="8"/>
        <v>49.64584674822923</v>
      </c>
    </row>
    <row r="18" spans="1:18" s="63" customFormat="1" ht="29.25" customHeight="1">
      <c r="A18" s="62" t="s">
        <v>39</v>
      </c>
      <c r="B18" s="56">
        <f t="shared" si="0"/>
        <v>8028</v>
      </c>
      <c r="C18" s="57">
        <v>100</v>
      </c>
      <c r="D18" s="58">
        <v>1361</v>
      </c>
      <c r="E18" s="59">
        <f t="shared" si="1"/>
        <v>16.953163926258096</v>
      </c>
      <c r="F18" s="58">
        <v>583</v>
      </c>
      <c r="G18" s="59">
        <f t="shared" si="2"/>
        <v>7.262082710513204</v>
      </c>
      <c r="H18" s="58">
        <v>3139</v>
      </c>
      <c r="I18" s="59">
        <f t="shared" si="3"/>
        <v>39.10064773293473</v>
      </c>
      <c r="J18" s="60"/>
      <c r="K18" s="46">
        <f t="shared" si="4"/>
        <v>2945</v>
      </c>
      <c r="L18" s="59">
        <f t="shared" si="5"/>
        <v>36.68410563029397</v>
      </c>
      <c r="M18" s="58">
        <v>951</v>
      </c>
      <c r="N18" s="47">
        <f t="shared" si="6"/>
        <v>32.29202037351443</v>
      </c>
      <c r="O18" s="58">
        <v>485</v>
      </c>
      <c r="P18" s="47">
        <f t="shared" si="7"/>
        <v>16.468590831918505</v>
      </c>
      <c r="Q18" s="58">
        <v>1509</v>
      </c>
      <c r="R18" s="47">
        <f t="shared" si="8"/>
        <v>51.23938879456706</v>
      </c>
    </row>
    <row r="19" spans="1:18" s="63" customFormat="1" ht="29.25" customHeight="1">
      <c r="A19" s="62" t="s">
        <v>40</v>
      </c>
      <c r="B19" s="56">
        <f t="shared" si="0"/>
        <v>8337</v>
      </c>
      <c r="C19" s="57">
        <v>100</v>
      </c>
      <c r="D19" s="58">
        <v>1521</v>
      </c>
      <c r="E19" s="59">
        <f t="shared" si="1"/>
        <v>18.243972652033104</v>
      </c>
      <c r="F19" s="58">
        <v>775</v>
      </c>
      <c r="G19" s="59">
        <f t="shared" si="2"/>
        <v>9.295909799688138</v>
      </c>
      <c r="H19" s="58">
        <v>3059</v>
      </c>
      <c r="I19" s="59">
        <f t="shared" si="3"/>
        <v>36.691855583543244</v>
      </c>
      <c r="J19" s="60"/>
      <c r="K19" s="46">
        <f t="shared" si="4"/>
        <v>2982</v>
      </c>
      <c r="L19" s="59">
        <f t="shared" si="5"/>
        <v>35.768261964735515</v>
      </c>
      <c r="M19" s="58">
        <v>1032</v>
      </c>
      <c r="N19" s="47">
        <f t="shared" si="6"/>
        <v>34.60764587525151</v>
      </c>
      <c r="O19" s="58">
        <v>463</v>
      </c>
      <c r="P19" s="47">
        <f t="shared" si="7"/>
        <v>15.526492287055667</v>
      </c>
      <c r="Q19" s="58">
        <v>1487</v>
      </c>
      <c r="R19" s="47">
        <f t="shared" si="8"/>
        <v>49.86586183769282</v>
      </c>
    </row>
    <row r="20" spans="1:18" s="63" customFormat="1" ht="29.25" customHeight="1">
      <c r="A20" s="62" t="s">
        <v>41</v>
      </c>
      <c r="B20" s="56">
        <f t="shared" si="0"/>
        <v>8801</v>
      </c>
      <c r="C20" s="57">
        <v>100</v>
      </c>
      <c r="D20" s="58">
        <v>1569</v>
      </c>
      <c r="E20" s="59">
        <f t="shared" si="1"/>
        <v>17.82751960004545</v>
      </c>
      <c r="F20" s="58">
        <v>790</v>
      </c>
      <c r="G20" s="59">
        <f t="shared" si="2"/>
        <v>8.976252698556982</v>
      </c>
      <c r="H20" s="58">
        <v>3465</v>
      </c>
      <c r="I20" s="59">
        <f t="shared" si="3"/>
        <v>39.37052607658221</v>
      </c>
      <c r="J20" s="60"/>
      <c r="K20" s="46">
        <f t="shared" si="4"/>
        <v>2977</v>
      </c>
      <c r="L20" s="59">
        <f t="shared" si="5"/>
        <v>33.825701624815366</v>
      </c>
      <c r="M20" s="58">
        <v>1070</v>
      </c>
      <c r="N20" s="47">
        <f t="shared" si="6"/>
        <v>35.94222371514948</v>
      </c>
      <c r="O20" s="58">
        <v>342</v>
      </c>
      <c r="P20" s="47">
        <f t="shared" si="7"/>
        <v>11.488075243533759</v>
      </c>
      <c r="Q20" s="58">
        <v>1565</v>
      </c>
      <c r="R20" s="47">
        <f t="shared" si="8"/>
        <v>52.56970104131676</v>
      </c>
    </row>
    <row r="21" spans="1:18" s="63" customFormat="1" ht="29.25" customHeight="1">
      <c r="A21" s="62" t="s">
        <v>42</v>
      </c>
      <c r="B21" s="56">
        <f t="shared" si="0"/>
        <v>9399</v>
      </c>
      <c r="C21" s="57">
        <v>100</v>
      </c>
      <c r="D21" s="58">
        <v>1447</v>
      </c>
      <c r="E21" s="59">
        <f t="shared" si="1"/>
        <v>15.395254814341952</v>
      </c>
      <c r="F21" s="58">
        <v>781</v>
      </c>
      <c r="G21" s="59">
        <f t="shared" si="2"/>
        <v>8.309394616448557</v>
      </c>
      <c r="H21" s="58">
        <v>3892</v>
      </c>
      <c r="I21" s="59">
        <f t="shared" si="3"/>
        <v>41.40866049579743</v>
      </c>
      <c r="J21" s="60"/>
      <c r="K21" s="46">
        <f t="shared" si="4"/>
        <v>3279</v>
      </c>
      <c r="L21" s="59">
        <f t="shared" si="5"/>
        <v>34.88669007341206</v>
      </c>
      <c r="M21" s="58">
        <v>1031</v>
      </c>
      <c r="N21" s="47">
        <f t="shared" si="6"/>
        <v>31.442512961268683</v>
      </c>
      <c r="O21" s="58">
        <v>439</v>
      </c>
      <c r="P21" s="47">
        <f t="shared" si="7"/>
        <v>13.38822811832876</v>
      </c>
      <c r="Q21" s="58">
        <v>1809</v>
      </c>
      <c r="R21" s="47">
        <f t="shared" si="8"/>
        <v>55.16925892040256</v>
      </c>
    </row>
    <row r="22" spans="1:18" s="63" customFormat="1" ht="29.25" customHeight="1">
      <c r="A22" s="62" t="s">
        <v>43</v>
      </c>
      <c r="B22" s="56">
        <f t="shared" si="0"/>
        <v>12362</v>
      </c>
      <c r="C22" s="57">
        <v>100</v>
      </c>
      <c r="D22" s="58">
        <v>1521</v>
      </c>
      <c r="E22" s="59">
        <f t="shared" si="1"/>
        <v>12.303834331014398</v>
      </c>
      <c r="F22" s="58">
        <v>1022</v>
      </c>
      <c r="G22" s="59">
        <f t="shared" si="2"/>
        <v>8.267270668176671</v>
      </c>
      <c r="H22" s="58">
        <v>5886</v>
      </c>
      <c r="I22" s="59">
        <f t="shared" si="3"/>
        <v>47.61365474842258</v>
      </c>
      <c r="J22" s="60"/>
      <c r="K22" s="46">
        <f t="shared" si="4"/>
        <v>3933</v>
      </c>
      <c r="L22" s="59">
        <f t="shared" si="5"/>
        <v>31.815240252386346</v>
      </c>
      <c r="M22" s="58">
        <v>1405</v>
      </c>
      <c r="N22" s="47">
        <f t="shared" si="6"/>
        <v>35.72336638698195</v>
      </c>
      <c r="O22" s="58">
        <v>466</v>
      </c>
      <c r="P22" s="47">
        <f t="shared" si="7"/>
        <v>11.848461734045259</v>
      </c>
      <c r="Q22" s="58">
        <v>2062</v>
      </c>
      <c r="R22" s="47">
        <f t="shared" si="8"/>
        <v>52.4281718789728</v>
      </c>
    </row>
    <row r="23" spans="1:18" s="63" customFormat="1" ht="29.25" customHeight="1">
      <c r="A23" s="64" t="s">
        <v>44</v>
      </c>
      <c r="B23" s="65">
        <f t="shared" si="0"/>
        <v>14298</v>
      </c>
      <c r="C23" s="66">
        <v>100</v>
      </c>
      <c r="D23" s="66">
        <v>1579</v>
      </c>
      <c r="E23" s="67">
        <f t="shared" si="1"/>
        <v>11.043502587774514</v>
      </c>
      <c r="F23" s="66">
        <v>1172</v>
      </c>
      <c r="G23" s="67">
        <f t="shared" si="2"/>
        <v>8.19695062246468</v>
      </c>
      <c r="H23" s="66">
        <v>7556</v>
      </c>
      <c r="I23" s="67">
        <f t="shared" si="3"/>
        <v>52.84655196530983</v>
      </c>
      <c r="J23" s="60"/>
      <c r="K23" s="68">
        <f t="shared" si="4"/>
        <v>3991</v>
      </c>
      <c r="L23" s="67">
        <f t="shared" si="5"/>
        <v>27.91299482445097</v>
      </c>
      <c r="M23" s="66">
        <v>1322</v>
      </c>
      <c r="N23" s="69">
        <f t="shared" si="6"/>
        <v>33.1245301929341</v>
      </c>
      <c r="O23" s="66">
        <v>497</v>
      </c>
      <c r="P23" s="69">
        <f t="shared" si="7"/>
        <v>12.453019293410172</v>
      </c>
      <c r="Q23" s="66">
        <v>2172</v>
      </c>
      <c r="R23" s="69">
        <f t="shared" si="8"/>
        <v>54.42245051365573</v>
      </c>
    </row>
    <row r="24" spans="1:18" ht="19.5" customHeight="1">
      <c r="A24" s="70" t="s">
        <v>45</v>
      </c>
      <c r="B24" s="5"/>
      <c r="C24" s="71"/>
      <c r="D24" s="5"/>
      <c r="E24" s="72"/>
      <c r="F24" s="5"/>
      <c r="G24" s="72"/>
      <c r="H24" s="5"/>
      <c r="I24" s="72"/>
      <c r="J24" s="73"/>
      <c r="L24" s="72"/>
      <c r="N24" s="72"/>
      <c r="O24" s="5"/>
      <c r="P24" s="72"/>
      <c r="Q24" s="5"/>
      <c r="R24" s="72"/>
    </row>
    <row r="25" spans="2:18" ht="15.75" customHeight="1">
      <c r="B25" s="5"/>
      <c r="C25" s="71"/>
      <c r="D25" s="5"/>
      <c r="E25" s="72"/>
      <c r="F25" s="5"/>
      <c r="G25" s="72"/>
      <c r="H25" s="5"/>
      <c r="I25" s="72"/>
      <c r="J25" s="73"/>
      <c r="L25" s="72"/>
      <c r="N25" s="72"/>
      <c r="O25" s="5"/>
      <c r="P25" s="72"/>
      <c r="Q25" s="5"/>
      <c r="R25" s="72"/>
    </row>
    <row r="26" spans="2:18" ht="13.5">
      <c r="B26" s="5"/>
      <c r="C26" s="71"/>
      <c r="D26" s="5"/>
      <c r="E26" s="72"/>
      <c r="F26" s="5"/>
      <c r="G26" s="72"/>
      <c r="H26" s="5"/>
      <c r="I26" s="72"/>
      <c r="J26" s="73"/>
      <c r="L26" s="72"/>
      <c r="N26" s="72"/>
      <c r="O26" s="5"/>
      <c r="P26" s="72"/>
      <c r="Q26" s="5"/>
      <c r="R26" s="72"/>
    </row>
    <row r="27" spans="2:18" ht="13.5">
      <c r="B27" s="5"/>
      <c r="C27" s="71"/>
      <c r="D27" s="5"/>
      <c r="E27" s="72"/>
      <c r="F27" s="5"/>
      <c r="G27" s="72"/>
      <c r="H27" s="5"/>
      <c r="I27" s="72"/>
      <c r="J27" s="73"/>
      <c r="L27" s="72"/>
      <c r="N27" s="72"/>
      <c r="O27" s="5"/>
      <c r="P27" s="72"/>
      <c r="Q27" s="5"/>
      <c r="R27" s="72"/>
    </row>
    <row r="28" spans="2:18" ht="13.5">
      <c r="B28" s="5"/>
      <c r="C28" s="71"/>
      <c r="D28" s="5"/>
      <c r="E28" s="72"/>
      <c r="F28" s="5"/>
      <c r="G28" s="72"/>
      <c r="H28" s="5"/>
      <c r="I28" s="72"/>
      <c r="J28" s="73"/>
      <c r="L28" s="72"/>
      <c r="N28" s="72"/>
      <c r="O28" s="5"/>
      <c r="P28" s="72"/>
      <c r="Q28" s="5"/>
      <c r="R28" s="72"/>
    </row>
    <row r="29" spans="2:18" ht="13.5">
      <c r="B29" s="5"/>
      <c r="C29" s="71"/>
      <c r="D29" s="5"/>
      <c r="E29" s="72"/>
      <c r="F29" s="5"/>
      <c r="G29" s="72"/>
      <c r="H29" s="5"/>
      <c r="I29" s="72"/>
      <c r="J29" s="73"/>
      <c r="L29" s="72"/>
      <c r="N29" s="72"/>
      <c r="O29" s="5"/>
      <c r="P29" s="72"/>
      <c r="Q29" s="5"/>
      <c r="R29" s="72"/>
    </row>
    <row r="30" spans="2:18" ht="13.5">
      <c r="B30" s="5"/>
      <c r="C30" s="71"/>
      <c r="D30" s="5"/>
      <c r="E30" s="72"/>
      <c r="F30" s="5"/>
      <c r="G30" s="72"/>
      <c r="H30" s="5"/>
      <c r="I30" s="72"/>
      <c r="J30" s="73"/>
      <c r="L30" s="72"/>
      <c r="N30" s="72"/>
      <c r="O30" s="5"/>
      <c r="P30" s="72"/>
      <c r="Q30" s="5"/>
      <c r="R30" s="72"/>
    </row>
    <row r="31" spans="2:18" ht="13.5">
      <c r="B31" s="5"/>
      <c r="C31" s="71"/>
      <c r="D31" s="5"/>
      <c r="E31" s="6"/>
      <c r="F31" s="5"/>
      <c r="G31" s="6"/>
      <c r="H31" s="5"/>
      <c r="I31" s="72"/>
      <c r="J31" s="73"/>
      <c r="L31" s="72"/>
      <c r="N31" s="72"/>
      <c r="O31" s="5"/>
      <c r="P31" s="72"/>
      <c r="Q31" s="5"/>
      <c r="R31" s="72"/>
    </row>
    <row r="32" spans="2:18" ht="13.5">
      <c r="B32" s="5"/>
      <c r="C32" s="71"/>
      <c r="D32" s="5"/>
      <c r="E32" s="6"/>
      <c r="F32" s="5"/>
      <c r="G32" s="6"/>
      <c r="H32" s="5"/>
      <c r="I32" s="72"/>
      <c r="J32" s="73"/>
      <c r="L32" s="72"/>
      <c r="N32" s="72"/>
      <c r="O32" s="5"/>
      <c r="P32" s="72"/>
      <c r="Q32" s="5"/>
      <c r="R32" s="72"/>
    </row>
    <row r="33" spans="2:18" ht="13.5">
      <c r="B33" s="5"/>
      <c r="C33" s="71"/>
      <c r="D33" s="5"/>
      <c r="E33" s="6"/>
      <c r="F33" s="5"/>
      <c r="G33" s="6"/>
      <c r="H33" s="5"/>
      <c r="I33" s="72"/>
      <c r="J33" s="73"/>
      <c r="L33" s="72"/>
      <c r="N33" s="72"/>
      <c r="O33" s="5"/>
      <c r="P33" s="72"/>
      <c r="Q33" s="5"/>
      <c r="R33" s="72"/>
    </row>
    <row r="34" spans="5:18" ht="13.5">
      <c r="E34" s="6"/>
      <c r="G34" s="6"/>
      <c r="I34" s="72"/>
      <c r="J34" s="73"/>
      <c r="L34" s="72"/>
      <c r="N34" s="72"/>
      <c r="P34" s="72"/>
      <c r="R34" s="72"/>
    </row>
    <row r="35" spans="5:16" ht="13.5">
      <c r="E35" s="6"/>
      <c r="G35" s="6"/>
      <c r="I35" s="72"/>
      <c r="J35" s="73"/>
      <c r="L35" s="72"/>
      <c r="N35" s="72"/>
      <c r="P35" s="72"/>
    </row>
    <row r="36" spans="5:16" ht="13.5">
      <c r="E36" s="6"/>
      <c r="G36" s="6"/>
      <c r="I36" s="6"/>
      <c r="J36" s="74"/>
      <c r="L36" s="72"/>
      <c r="N36" s="72"/>
      <c r="P36" s="72"/>
    </row>
    <row r="37" spans="5:16" ht="13.5">
      <c r="E37" s="6"/>
      <c r="G37" s="6"/>
      <c r="I37" s="6"/>
      <c r="J37" s="74"/>
      <c r="L37" s="72"/>
      <c r="N37" s="72"/>
      <c r="P37" s="72"/>
    </row>
    <row r="38" spans="5:16" ht="13.5">
      <c r="E38" s="6"/>
      <c r="G38" s="6"/>
      <c r="I38" s="6"/>
      <c r="J38" s="74"/>
      <c r="L38" s="72"/>
      <c r="N38" s="72"/>
      <c r="P38" s="72"/>
    </row>
    <row r="39" spans="5:16" ht="13.5">
      <c r="E39" s="6"/>
      <c r="G39" s="6"/>
      <c r="I39" s="6"/>
      <c r="J39" s="74"/>
      <c r="L39" s="72"/>
      <c r="N39" s="72"/>
      <c r="P39" s="72"/>
    </row>
    <row r="40" spans="5:16" ht="13.5">
      <c r="E40" s="6"/>
      <c r="G40" s="6"/>
      <c r="I40" s="6"/>
      <c r="J40" s="74"/>
      <c r="L40" s="72"/>
      <c r="N40" s="72"/>
      <c r="P40" s="72"/>
    </row>
    <row r="41" spans="5:14" ht="13.5">
      <c r="E41" s="6"/>
      <c r="G41" s="6"/>
      <c r="I41" s="6"/>
      <c r="J41" s="74"/>
      <c r="L41" s="72"/>
      <c r="N41" s="72"/>
    </row>
    <row r="42" spans="5:14" ht="13.5">
      <c r="E42" s="6"/>
      <c r="G42" s="6"/>
      <c r="I42" s="6"/>
      <c r="J42" s="74"/>
      <c r="L42" s="72"/>
      <c r="N42" s="72"/>
    </row>
    <row r="43" spans="5:14" ht="13.5">
      <c r="E43" s="6"/>
      <c r="G43" s="6"/>
      <c r="I43" s="6"/>
      <c r="J43" s="74"/>
      <c r="L43" s="72"/>
      <c r="N43" s="72"/>
    </row>
    <row r="44" spans="5:14" ht="13.5">
      <c r="E44" s="6"/>
      <c r="G44" s="6"/>
      <c r="I44" s="6"/>
      <c r="J44" s="74"/>
      <c r="L44" s="72"/>
      <c r="N44" s="72"/>
    </row>
    <row r="45" spans="5:14" ht="13.5">
      <c r="E45" s="6"/>
      <c r="G45" s="6"/>
      <c r="I45" s="6"/>
      <c r="J45" s="74"/>
      <c r="L45" s="72"/>
      <c r="N45" s="72"/>
    </row>
    <row r="46" spans="5:14" ht="13.5">
      <c r="E46" s="6"/>
      <c r="G46" s="6"/>
      <c r="I46" s="6"/>
      <c r="J46" s="74"/>
      <c r="L46" s="72"/>
      <c r="N46" s="72"/>
    </row>
    <row r="47" spans="5:14" ht="13.5">
      <c r="E47" s="6"/>
      <c r="G47" s="6"/>
      <c r="I47" s="6"/>
      <c r="J47" s="74"/>
      <c r="L47" s="72"/>
      <c r="N47" s="72"/>
    </row>
    <row r="48" spans="5:14" ht="13.5">
      <c r="E48" s="6"/>
      <c r="G48" s="6"/>
      <c r="I48" s="6"/>
      <c r="J48" s="74"/>
      <c r="L48" s="72"/>
      <c r="N48" s="72"/>
    </row>
    <row r="49" spans="5:14" ht="13.5">
      <c r="E49" s="6"/>
      <c r="G49" s="6"/>
      <c r="I49" s="6"/>
      <c r="J49" s="74"/>
      <c r="L49" s="72"/>
      <c r="N49" s="72"/>
    </row>
    <row r="50" spans="5:10" ht="13.5">
      <c r="E50" s="6"/>
      <c r="G50" s="6"/>
      <c r="I50" s="6"/>
      <c r="J50" s="74"/>
    </row>
    <row r="51" spans="5:10" ht="13.5">
      <c r="E51" s="6"/>
      <c r="G51" s="6"/>
      <c r="I51" s="6"/>
      <c r="J51" s="74"/>
    </row>
    <row r="52" spans="5:10" ht="13.5">
      <c r="E52" s="6"/>
      <c r="G52" s="6"/>
      <c r="I52" s="6"/>
      <c r="J52" s="74"/>
    </row>
    <row r="53" spans="5:10" ht="13.5">
      <c r="E53" s="6"/>
      <c r="G53" s="6"/>
      <c r="I53" s="6"/>
      <c r="J53" s="74"/>
    </row>
    <row r="54" spans="5:10" ht="13.5">
      <c r="E54" s="6"/>
      <c r="G54" s="6"/>
      <c r="I54" s="6"/>
      <c r="J54" s="74"/>
    </row>
    <row r="55" spans="5:10" ht="13.5">
      <c r="E55" s="6"/>
      <c r="G55" s="6"/>
      <c r="I55" s="6"/>
      <c r="J55" s="74"/>
    </row>
    <row r="56" spans="5:10" ht="13.5">
      <c r="E56" s="6"/>
      <c r="G56" s="6"/>
      <c r="I56" s="6"/>
      <c r="J56" s="74"/>
    </row>
    <row r="57" spans="5:10" ht="13.5">
      <c r="E57" s="6"/>
      <c r="G57" s="6"/>
      <c r="I57" s="6"/>
      <c r="J57" s="74"/>
    </row>
    <row r="58" spans="5:10" ht="13.5">
      <c r="E58" s="6"/>
      <c r="G58" s="6"/>
      <c r="I58" s="6"/>
      <c r="J58" s="74"/>
    </row>
    <row r="59" spans="5:10" ht="13.5">
      <c r="E59" s="6"/>
      <c r="G59" s="6"/>
      <c r="I59" s="6"/>
      <c r="J59" s="74"/>
    </row>
    <row r="60" spans="5:10" ht="13.5">
      <c r="E60" s="6"/>
      <c r="G60" s="6"/>
      <c r="I60" s="6"/>
      <c r="J60" s="74"/>
    </row>
    <row r="61" spans="5:10" ht="13.5">
      <c r="E61" s="6"/>
      <c r="G61" s="6"/>
      <c r="I61" s="6"/>
      <c r="J61" s="74"/>
    </row>
    <row r="62" spans="5:10" ht="13.5">
      <c r="E62" s="6"/>
      <c r="G62" s="6"/>
      <c r="I62" s="6"/>
      <c r="J62" s="74"/>
    </row>
    <row r="63" spans="5:10" ht="13.5">
      <c r="E63" s="6"/>
      <c r="G63" s="6"/>
      <c r="I63" s="6"/>
      <c r="J63" s="74"/>
    </row>
    <row r="64" spans="5:10" ht="13.5">
      <c r="E64" s="6"/>
      <c r="G64" s="6"/>
      <c r="I64" s="6"/>
      <c r="J64" s="74"/>
    </row>
    <row r="65" spans="5:10" ht="13.5">
      <c r="E65" s="6"/>
      <c r="G65" s="6"/>
      <c r="I65" s="6"/>
      <c r="J65" s="74"/>
    </row>
    <row r="66" spans="5:10" ht="13.5">
      <c r="E66" s="6"/>
      <c r="G66" s="6"/>
      <c r="I66" s="6"/>
      <c r="J66" s="74"/>
    </row>
    <row r="67" spans="5:10" ht="13.5">
      <c r="E67" s="6"/>
      <c r="G67" s="6"/>
      <c r="I67" s="6"/>
      <c r="J67" s="74"/>
    </row>
    <row r="68" spans="5:10" ht="13.5">
      <c r="E68" s="6"/>
      <c r="G68" s="6"/>
      <c r="I68" s="6"/>
      <c r="J68" s="74"/>
    </row>
    <row r="69" spans="5:10" ht="13.5">
      <c r="E69" s="6"/>
      <c r="G69" s="6"/>
      <c r="I69" s="6"/>
      <c r="J69" s="74"/>
    </row>
    <row r="70" spans="5:10" ht="13.5">
      <c r="E70" s="6"/>
      <c r="G70" s="6"/>
      <c r="I70" s="6"/>
      <c r="J70" s="74"/>
    </row>
    <row r="71" spans="5:10" ht="13.5">
      <c r="E71" s="6"/>
      <c r="G71" s="6"/>
      <c r="I71" s="6"/>
      <c r="J71" s="74"/>
    </row>
    <row r="72" spans="5:10" ht="13.5">
      <c r="E72" s="6"/>
      <c r="G72" s="6"/>
      <c r="I72" s="6"/>
      <c r="J72" s="74"/>
    </row>
    <row r="73" spans="5:10" ht="13.5">
      <c r="E73" s="6"/>
      <c r="G73" s="6"/>
      <c r="I73" s="6"/>
      <c r="J73" s="74"/>
    </row>
    <row r="74" spans="5:10" ht="13.5">
      <c r="E74" s="6"/>
      <c r="G74" s="6"/>
      <c r="I74" s="6"/>
      <c r="J74" s="74"/>
    </row>
    <row r="75" spans="5:10" ht="13.5">
      <c r="E75" s="6"/>
      <c r="G75" s="6"/>
      <c r="I75" s="6"/>
      <c r="J75" s="74"/>
    </row>
    <row r="76" spans="5:10" ht="13.5">
      <c r="E76" s="6"/>
      <c r="G76" s="6"/>
      <c r="I76" s="6"/>
      <c r="J76" s="74"/>
    </row>
    <row r="77" spans="5:10" ht="13.5">
      <c r="E77" s="6"/>
      <c r="G77" s="6"/>
      <c r="I77" s="6"/>
      <c r="J77" s="74"/>
    </row>
    <row r="78" spans="5:10" ht="13.5">
      <c r="E78" s="6"/>
      <c r="G78" s="6"/>
      <c r="I78" s="6"/>
      <c r="J78" s="74"/>
    </row>
    <row r="79" spans="5:10" ht="13.5">
      <c r="E79" s="6"/>
      <c r="G79" s="6"/>
      <c r="I79" s="6"/>
      <c r="J79" s="74"/>
    </row>
    <row r="80" spans="5:10" ht="13.5">
      <c r="E80" s="6"/>
      <c r="G80" s="6"/>
      <c r="I80" s="6"/>
      <c r="J80" s="74"/>
    </row>
    <row r="81" spans="5:10" ht="13.5">
      <c r="E81" s="6"/>
      <c r="G81" s="6"/>
      <c r="I81" s="6"/>
      <c r="J81" s="74"/>
    </row>
    <row r="82" spans="5:10" ht="13.5">
      <c r="E82" s="6"/>
      <c r="G82" s="6"/>
      <c r="I82" s="6"/>
      <c r="J82" s="74"/>
    </row>
    <row r="83" spans="5:10" ht="13.5">
      <c r="E83" s="6"/>
      <c r="G83" s="6"/>
      <c r="I83" s="6"/>
      <c r="J83" s="74"/>
    </row>
    <row r="84" spans="5:10" ht="13.5">
      <c r="E84" s="6"/>
      <c r="G84" s="6"/>
      <c r="I84" s="6"/>
      <c r="J84" s="74"/>
    </row>
    <row r="85" spans="5:10" ht="13.5">
      <c r="E85" s="6"/>
      <c r="G85" s="6"/>
      <c r="I85" s="6"/>
      <c r="J85" s="74"/>
    </row>
    <row r="86" spans="5:10" ht="13.5">
      <c r="E86" s="6"/>
      <c r="G86" s="6"/>
      <c r="I86" s="6"/>
      <c r="J86" s="74"/>
    </row>
    <row r="87" spans="5:10" ht="13.5">
      <c r="E87" s="6"/>
      <c r="G87" s="6"/>
      <c r="I87" s="6"/>
      <c r="J87" s="74"/>
    </row>
    <row r="88" spans="5:10" ht="13.5">
      <c r="E88" s="6"/>
      <c r="G88" s="6"/>
      <c r="I88" s="6"/>
      <c r="J88" s="74"/>
    </row>
    <row r="89" spans="5:10" ht="13.5">
      <c r="E89" s="6"/>
      <c r="G89" s="6"/>
      <c r="I89" s="6"/>
      <c r="J89" s="74"/>
    </row>
    <row r="90" spans="5:10" ht="13.5">
      <c r="E90" s="6"/>
      <c r="G90" s="6"/>
      <c r="I90" s="6"/>
      <c r="J90" s="74"/>
    </row>
    <row r="91" spans="5:10" ht="13.5">
      <c r="E91" s="6"/>
      <c r="G91" s="6"/>
      <c r="I91" s="6"/>
      <c r="J91" s="74"/>
    </row>
    <row r="92" spans="5:10" ht="13.5">
      <c r="E92" s="6"/>
      <c r="G92" s="6"/>
      <c r="I92" s="6"/>
      <c r="J92" s="74"/>
    </row>
    <row r="93" spans="5:10" ht="13.5">
      <c r="E93" s="6"/>
      <c r="G93" s="6"/>
      <c r="I93" s="6"/>
      <c r="J93" s="74"/>
    </row>
    <row r="94" spans="5:10" ht="13.5">
      <c r="E94" s="6"/>
      <c r="G94" s="6"/>
      <c r="I94" s="6"/>
      <c r="J94" s="74"/>
    </row>
    <row r="95" spans="5:10" ht="13.5">
      <c r="E95" s="6"/>
      <c r="G95" s="6"/>
      <c r="I95" s="6"/>
      <c r="J95" s="74"/>
    </row>
    <row r="96" spans="5:10" ht="13.5">
      <c r="E96" s="6"/>
      <c r="G96" s="6"/>
      <c r="I96" s="6"/>
      <c r="J96" s="74"/>
    </row>
    <row r="97" spans="5:10" ht="13.5">
      <c r="E97" s="6"/>
      <c r="G97" s="6"/>
      <c r="I97" s="6"/>
      <c r="J97" s="74"/>
    </row>
    <row r="98" spans="5:10" ht="13.5">
      <c r="E98" s="6"/>
      <c r="G98" s="6"/>
      <c r="I98" s="6"/>
      <c r="J98" s="74"/>
    </row>
    <row r="99" spans="5:10" ht="13.5">
      <c r="E99" s="6"/>
      <c r="G99" s="6"/>
      <c r="I99" s="6"/>
      <c r="J99" s="74"/>
    </row>
    <row r="100" spans="5:10" ht="13.5">
      <c r="E100" s="6"/>
      <c r="G100" s="6"/>
      <c r="I100" s="6"/>
      <c r="J100" s="74"/>
    </row>
    <row r="101" spans="5:10" ht="13.5">
      <c r="E101" s="6"/>
      <c r="G101" s="6"/>
      <c r="I101" s="6"/>
      <c r="J101" s="74"/>
    </row>
    <row r="102" spans="5:10" ht="13.5">
      <c r="E102" s="6"/>
      <c r="G102" s="6"/>
      <c r="I102" s="6"/>
      <c r="J102" s="74"/>
    </row>
    <row r="103" spans="5:10" ht="13.5">
      <c r="E103" s="6"/>
      <c r="G103" s="6"/>
      <c r="I103" s="6"/>
      <c r="J103" s="74"/>
    </row>
    <row r="104" spans="5:10" ht="13.5">
      <c r="E104" s="6"/>
      <c r="G104" s="6"/>
      <c r="I104" s="6"/>
      <c r="J104" s="74"/>
    </row>
    <row r="105" spans="5:10" ht="13.5">
      <c r="E105" s="6"/>
      <c r="G105" s="6"/>
      <c r="I105" s="6"/>
      <c r="J105" s="74"/>
    </row>
    <row r="106" spans="5:10" ht="13.5">
      <c r="E106" s="6"/>
      <c r="G106" s="6"/>
      <c r="I106" s="6"/>
      <c r="J106" s="74"/>
    </row>
    <row r="107" spans="5:10" ht="13.5">
      <c r="E107" s="6"/>
      <c r="G107" s="6"/>
      <c r="I107" s="6"/>
      <c r="J107" s="74"/>
    </row>
    <row r="108" spans="5:10" ht="13.5">
      <c r="E108" s="6"/>
      <c r="G108" s="6"/>
      <c r="I108" s="6"/>
      <c r="J108" s="74"/>
    </row>
    <row r="109" spans="5:10" ht="13.5">
      <c r="E109" s="6"/>
      <c r="G109" s="6"/>
      <c r="I109" s="6"/>
      <c r="J109" s="74"/>
    </row>
    <row r="110" spans="5:10" ht="13.5">
      <c r="E110" s="6"/>
      <c r="G110" s="6"/>
      <c r="I110" s="6"/>
      <c r="J110" s="74"/>
    </row>
    <row r="111" spans="5:10" ht="13.5">
      <c r="E111" s="6"/>
      <c r="G111" s="6"/>
      <c r="I111" s="6"/>
      <c r="J111" s="74"/>
    </row>
    <row r="112" spans="5:10" ht="13.5">
      <c r="E112" s="6"/>
      <c r="G112" s="6"/>
      <c r="I112" s="6"/>
      <c r="J112" s="74"/>
    </row>
    <row r="113" spans="5:10" ht="13.5">
      <c r="E113" s="6"/>
      <c r="G113" s="6"/>
      <c r="I113" s="6"/>
      <c r="J113" s="74"/>
    </row>
    <row r="114" spans="5:10" ht="13.5">
      <c r="E114" s="6"/>
      <c r="G114" s="6"/>
      <c r="I114" s="6"/>
      <c r="J114" s="74"/>
    </row>
    <row r="115" spans="5:10" ht="13.5">
      <c r="E115" s="6"/>
      <c r="G115" s="6"/>
      <c r="I115" s="6"/>
      <c r="J115" s="74"/>
    </row>
    <row r="116" spans="5:10" ht="13.5">
      <c r="E116" s="6"/>
      <c r="G116" s="6"/>
      <c r="I116" s="6"/>
      <c r="J116" s="74"/>
    </row>
    <row r="117" spans="5:10" ht="13.5">
      <c r="E117" s="6"/>
      <c r="G117" s="6"/>
      <c r="I117" s="6"/>
      <c r="J117" s="74"/>
    </row>
    <row r="118" spans="5:10" ht="13.5">
      <c r="E118" s="6"/>
      <c r="G118" s="6"/>
      <c r="I118" s="6"/>
      <c r="J118" s="74"/>
    </row>
    <row r="119" spans="5:10" ht="13.5">
      <c r="E119" s="6"/>
      <c r="G119" s="6"/>
      <c r="I119" s="6"/>
      <c r="J119" s="74"/>
    </row>
    <row r="120" spans="5:10" ht="13.5">
      <c r="E120" s="6"/>
      <c r="G120" s="6"/>
      <c r="I120" s="6"/>
      <c r="J120" s="74"/>
    </row>
    <row r="121" spans="7:10" ht="13.5">
      <c r="G121" s="6"/>
      <c r="I121" s="6"/>
      <c r="J121" s="74"/>
    </row>
    <row r="122" spans="7:10" ht="13.5">
      <c r="G122" s="6"/>
      <c r="I122" s="6"/>
      <c r="J122" s="74"/>
    </row>
    <row r="123" spans="7:10" ht="13.5">
      <c r="G123" s="6"/>
      <c r="I123" s="6"/>
      <c r="J123" s="74"/>
    </row>
    <row r="124" spans="7:10" ht="13.5">
      <c r="G124" s="6"/>
      <c r="I124" s="6"/>
      <c r="J124" s="74"/>
    </row>
    <row r="125" spans="7:10" ht="13.5">
      <c r="G125" s="6"/>
      <c r="I125" s="6"/>
      <c r="J125" s="74"/>
    </row>
    <row r="126" spans="7:10" ht="13.5">
      <c r="G126" s="6"/>
      <c r="I126" s="6"/>
      <c r="J126" s="74"/>
    </row>
    <row r="127" spans="7:10" ht="13.5">
      <c r="G127" s="6"/>
      <c r="I127" s="6"/>
      <c r="J127" s="74"/>
    </row>
    <row r="128" spans="7:10" ht="13.5">
      <c r="G128" s="6"/>
      <c r="I128" s="6"/>
      <c r="J128" s="74"/>
    </row>
    <row r="129" spans="7:10" ht="13.5">
      <c r="G129" s="6"/>
      <c r="I129" s="6"/>
      <c r="J129" s="74"/>
    </row>
    <row r="130" spans="7:10" ht="13.5">
      <c r="G130" s="6"/>
      <c r="I130" s="6"/>
      <c r="J130" s="74"/>
    </row>
    <row r="131" spans="7:10" ht="13.5">
      <c r="G131" s="6"/>
      <c r="I131" s="6"/>
      <c r="J131" s="74"/>
    </row>
    <row r="132" spans="7:10" ht="13.5">
      <c r="G132" s="6"/>
      <c r="I132" s="6"/>
      <c r="J132" s="74"/>
    </row>
    <row r="133" spans="7:10" ht="13.5">
      <c r="G133" s="6"/>
      <c r="I133" s="6"/>
      <c r="J133" s="74"/>
    </row>
    <row r="134" spans="7:10" ht="13.5">
      <c r="G134" s="6"/>
      <c r="I134" s="6"/>
      <c r="J134" s="74"/>
    </row>
    <row r="135" spans="7:10" ht="13.5">
      <c r="G135" s="6"/>
      <c r="I135" s="6"/>
      <c r="J135" s="74"/>
    </row>
    <row r="136" spans="7:10" ht="13.5">
      <c r="G136" s="6"/>
      <c r="I136" s="6"/>
      <c r="J136" s="74"/>
    </row>
    <row r="137" spans="7:10" ht="13.5">
      <c r="G137" s="6"/>
      <c r="I137" s="6"/>
      <c r="J137" s="74"/>
    </row>
    <row r="138" spans="7:10" ht="13.5">
      <c r="G138" s="6"/>
      <c r="I138" s="6"/>
      <c r="J138" s="74"/>
    </row>
    <row r="139" spans="7:10" ht="13.5">
      <c r="G139" s="6"/>
      <c r="I139" s="6"/>
      <c r="J139" s="74"/>
    </row>
    <row r="140" spans="7:10" ht="13.5">
      <c r="G140" s="6"/>
      <c r="I140" s="6"/>
      <c r="J140" s="74"/>
    </row>
    <row r="141" spans="7:10" ht="13.5">
      <c r="G141" s="6"/>
      <c r="I141" s="6"/>
      <c r="J141" s="74"/>
    </row>
    <row r="142" spans="7:10" ht="13.5">
      <c r="G142" s="6"/>
      <c r="I142" s="6"/>
      <c r="J142" s="74"/>
    </row>
    <row r="143" spans="7:10" ht="13.5">
      <c r="G143" s="6"/>
      <c r="I143" s="6"/>
      <c r="J143" s="74"/>
    </row>
    <row r="144" spans="7:10" ht="13.5">
      <c r="G144" s="6"/>
      <c r="I144" s="6"/>
      <c r="J144" s="74"/>
    </row>
    <row r="145" spans="7:10" ht="13.5">
      <c r="G145" s="6"/>
      <c r="I145" s="6"/>
      <c r="J145" s="74"/>
    </row>
    <row r="146" spans="7:10" ht="13.5">
      <c r="G146" s="6"/>
      <c r="I146" s="6"/>
      <c r="J146" s="74"/>
    </row>
    <row r="147" spans="7:10" ht="13.5">
      <c r="G147" s="6"/>
      <c r="I147" s="6"/>
      <c r="J147" s="74"/>
    </row>
    <row r="148" spans="7:10" ht="13.5">
      <c r="G148" s="6"/>
      <c r="I148" s="6"/>
      <c r="J148" s="74"/>
    </row>
    <row r="149" spans="7:10" ht="13.5">
      <c r="G149" s="6"/>
      <c r="I149" s="6"/>
      <c r="J149" s="74"/>
    </row>
    <row r="150" spans="7:10" ht="13.5">
      <c r="G150" s="6"/>
      <c r="I150" s="6"/>
      <c r="J150" s="74"/>
    </row>
    <row r="151" spans="7:10" ht="13.5">
      <c r="G151" s="6"/>
      <c r="I151" s="6"/>
      <c r="J151" s="74"/>
    </row>
    <row r="152" spans="7:10" ht="13.5">
      <c r="G152" s="6"/>
      <c r="I152" s="6"/>
      <c r="J152" s="74"/>
    </row>
  </sheetData>
  <mergeCells count="3">
    <mergeCell ref="A1:I1"/>
    <mergeCell ref="K1:R1"/>
    <mergeCell ref="K3:R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pane xSplit="1" ySplit="6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2" sqref="D22"/>
    </sheetView>
  </sheetViews>
  <sheetFormatPr defaultColWidth="8.88671875" defaultRowHeight="13.5"/>
  <cols>
    <col min="1" max="1" width="9.77734375" style="1" customWidth="1"/>
    <col min="2" max="2" width="23.77734375" style="1" customWidth="1"/>
    <col min="3" max="4" width="23.77734375" style="7" customWidth="1"/>
    <col min="5" max="5" width="2.77734375" style="75" customWidth="1"/>
    <col min="6" max="8" width="23.3359375" style="7" customWidth="1"/>
    <col min="9" max="12" width="8.88671875" style="7" customWidth="1"/>
    <col min="13" max="13" width="9.77734375" style="7" customWidth="1"/>
    <col min="14" max="16384" width="8.88671875" style="7" customWidth="1"/>
  </cols>
  <sheetData>
    <row r="1" spans="1:8" s="77" customFormat="1" ht="45" customHeight="1">
      <c r="A1" s="8" t="s">
        <v>46</v>
      </c>
      <c r="B1" s="8"/>
      <c r="C1" s="8"/>
      <c r="D1" s="8"/>
      <c r="E1" s="76"/>
      <c r="F1" s="8" t="s">
        <v>47</v>
      </c>
      <c r="G1" s="8"/>
      <c r="H1" s="8"/>
    </row>
    <row r="2" spans="1:8" s="14" customFormat="1" ht="25.5" customHeight="1">
      <c r="A2" s="78" t="s">
        <v>48</v>
      </c>
      <c r="B2" s="79"/>
      <c r="C2" s="80"/>
      <c r="D2" s="12"/>
      <c r="E2" s="81"/>
      <c r="F2" s="12"/>
      <c r="G2" s="12"/>
      <c r="H2" s="12"/>
    </row>
    <row r="3" spans="1:8" s="85" customFormat="1" ht="16.5" customHeight="1">
      <c r="A3" s="20" t="s">
        <v>4</v>
      </c>
      <c r="B3" s="82" t="s">
        <v>49</v>
      </c>
      <c r="C3" s="82"/>
      <c r="D3" s="83" t="s">
        <v>50</v>
      </c>
      <c r="E3" s="21"/>
      <c r="F3" s="24" t="s">
        <v>51</v>
      </c>
      <c r="G3" s="84" t="s">
        <v>52</v>
      </c>
      <c r="H3" s="84"/>
    </row>
    <row r="4" spans="1:8" s="87" customFormat="1" ht="16.5" customHeight="1">
      <c r="A4" s="27" t="s">
        <v>10</v>
      </c>
      <c r="B4" s="36" t="s">
        <v>53</v>
      </c>
      <c r="C4" s="36" t="s">
        <v>54</v>
      </c>
      <c r="D4" s="37" t="s">
        <v>53</v>
      </c>
      <c r="E4" s="21"/>
      <c r="F4" s="86" t="s">
        <v>55</v>
      </c>
      <c r="G4" s="36" t="s">
        <v>53</v>
      </c>
      <c r="H4" s="37" t="s">
        <v>56</v>
      </c>
    </row>
    <row r="5" spans="1:8" s="87" customFormat="1" ht="16.5" customHeight="1">
      <c r="A5" s="35" t="s">
        <v>17</v>
      </c>
      <c r="B5" s="28"/>
      <c r="C5" s="28"/>
      <c r="D5" s="88"/>
      <c r="E5" s="21"/>
      <c r="F5" s="30"/>
      <c r="G5" s="28"/>
      <c r="H5" s="88"/>
    </row>
    <row r="6" spans="1:8" s="87" customFormat="1" ht="16.5" customHeight="1">
      <c r="A6" s="38" t="s">
        <v>22</v>
      </c>
      <c r="B6" s="39" t="s">
        <v>57</v>
      </c>
      <c r="C6" s="39" t="s">
        <v>58</v>
      </c>
      <c r="D6" s="89" t="s">
        <v>57</v>
      </c>
      <c r="E6" s="21"/>
      <c r="F6" s="23" t="s">
        <v>58</v>
      </c>
      <c r="G6" s="39" t="s">
        <v>57</v>
      </c>
      <c r="H6" s="89" t="s">
        <v>58</v>
      </c>
    </row>
    <row r="7" spans="1:13" s="14" customFormat="1" ht="29.25" customHeight="1">
      <c r="A7" s="35">
        <v>2003</v>
      </c>
      <c r="B7" s="90">
        <v>10</v>
      </c>
      <c r="C7" s="90">
        <v>3896100</v>
      </c>
      <c r="D7" s="90">
        <v>8</v>
      </c>
      <c r="E7" s="90"/>
      <c r="F7" s="90">
        <v>1337900</v>
      </c>
      <c r="G7" s="90">
        <v>2</v>
      </c>
      <c r="H7" s="90">
        <v>2558200</v>
      </c>
      <c r="M7" s="91"/>
    </row>
    <row r="8" spans="1:13" s="14" customFormat="1" ht="29.25" customHeight="1">
      <c r="A8" s="35">
        <v>2004</v>
      </c>
      <c r="B8" s="90">
        <v>11</v>
      </c>
      <c r="C8" s="90">
        <v>4115910</v>
      </c>
      <c r="D8" s="90">
        <v>8</v>
      </c>
      <c r="E8" s="90"/>
      <c r="F8" s="90">
        <v>1498560</v>
      </c>
      <c r="G8" s="90">
        <v>3</v>
      </c>
      <c r="H8" s="90">
        <v>2617350</v>
      </c>
      <c r="M8" s="91"/>
    </row>
    <row r="9" spans="1:13" s="14" customFormat="1" ht="29.25" customHeight="1">
      <c r="A9" s="35">
        <v>2005</v>
      </c>
      <c r="B9" s="90" t="s">
        <v>32</v>
      </c>
      <c r="C9" s="90" t="s">
        <v>32</v>
      </c>
      <c r="D9" s="90">
        <v>8</v>
      </c>
      <c r="E9" s="90"/>
      <c r="F9" s="90">
        <v>1499078</v>
      </c>
      <c r="G9" s="90">
        <v>3</v>
      </c>
      <c r="H9" s="90">
        <v>2619393</v>
      </c>
      <c r="M9" s="91"/>
    </row>
    <row r="10" spans="1:13" s="14" customFormat="1" ht="29.25" customHeight="1">
      <c r="A10" s="35">
        <v>2006</v>
      </c>
      <c r="B10" s="90" t="s">
        <v>32</v>
      </c>
      <c r="C10" s="90" t="s">
        <v>32</v>
      </c>
      <c r="D10" s="90">
        <v>8</v>
      </c>
      <c r="E10" s="90"/>
      <c r="F10" s="90">
        <v>1500520</v>
      </c>
      <c r="G10" s="90">
        <v>3</v>
      </c>
      <c r="H10" s="90">
        <v>2620540</v>
      </c>
      <c r="M10" s="91"/>
    </row>
    <row r="11" spans="1:13" s="14" customFormat="1" ht="29.25" customHeight="1">
      <c r="A11" s="49">
        <v>2007</v>
      </c>
      <c r="B11" s="90" t="s">
        <v>32</v>
      </c>
      <c r="C11" s="90" t="s">
        <v>32</v>
      </c>
      <c r="D11" s="90">
        <v>8</v>
      </c>
      <c r="E11" s="90"/>
      <c r="F11" s="92">
        <f>SUM(F12:F23)</f>
        <v>1500890</v>
      </c>
      <c r="G11" s="92">
        <v>3</v>
      </c>
      <c r="H11" s="92">
        <f>SUM(H12:H23)</f>
        <v>2621190</v>
      </c>
      <c r="M11" s="91"/>
    </row>
    <row r="12" spans="1:13" s="54" customFormat="1" ht="29.25" customHeight="1">
      <c r="A12" s="55" t="s">
        <v>33</v>
      </c>
      <c r="B12" s="92" t="s">
        <v>32</v>
      </c>
      <c r="C12" s="92" t="s">
        <v>32</v>
      </c>
      <c r="D12" s="92">
        <v>8</v>
      </c>
      <c r="E12" s="92"/>
      <c r="F12" s="90">
        <v>119225</v>
      </c>
      <c r="G12" s="90">
        <v>3</v>
      </c>
      <c r="H12" s="90">
        <v>127645</v>
      </c>
      <c r="M12" s="93"/>
    </row>
    <row r="13" spans="1:13" s="14" customFormat="1" ht="29.25" customHeight="1">
      <c r="A13" s="62" t="s">
        <v>34</v>
      </c>
      <c r="B13" s="94" t="s">
        <v>32</v>
      </c>
      <c r="C13" s="94" t="s">
        <v>32</v>
      </c>
      <c r="D13" s="94">
        <v>8</v>
      </c>
      <c r="E13" s="94"/>
      <c r="F13" s="94">
        <v>123560</v>
      </c>
      <c r="G13" s="94">
        <v>3</v>
      </c>
      <c r="H13" s="94">
        <v>137184</v>
      </c>
      <c r="M13" s="91"/>
    </row>
    <row r="14" spans="1:13" s="14" customFormat="1" ht="29.25" customHeight="1">
      <c r="A14" s="62" t="s">
        <v>35</v>
      </c>
      <c r="B14" s="94" t="s">
        <v>32</v>
      </c>
      <c r="C14" s="94" t="s">
        <v>32</v>
      </c>
      <c r="D14" s="94">
        <v>8</v>
      </c>
      <c r="E14" s="94"/>
      <c r="F14" s="94">
        <v>125895</v>
      </c>
      <c r="G14" s="94">
        <v>3</v>
      </c>
      <c r="H14" s="94">
        <v>141120</v>
      </c>
      <c r="M14" s="91"/>
    </row>
    <row r="15" spans="1:13" s="14" customFormat="1" ht="29.25" customHeight="1">
      <c r="A15" s="62" t="s">
        <v>36</v>
      </c>
      <c r="B15" s="94" t="s">
        <v>32</v>
      </c>
      <c r="C15" s="94" t="s">
        <v>32</v>
      </c>
      <c r="D15" s="94">
        <v>8</v>
      </c>
      <c r="E15" s="94"/>
      <c r="F15" s="94">
        <v>116390</v>
      </c>
      <c r="G15" s="94">
        <v>3</v>
      </c>
      <c r="H15" s="94">
        <v>222069</v>
      </c>
      <c r="M15" s="91"/>
    </row>
    <row r="16" spans="1:13" s="14" customFormat="1" ht="29.25" customHeight="1">
      <c r="A16" s="62" t="s">
        <v>37</v>
      </c>
      <c r="B16" s="94" t="s">
        <v>32</v>
      </c>
      <c r="C16" s="94" t="s">
        <v>32</v>
      </c>
      <c r="D16" s="94">
        <v>8</v>
      </c>
      <c r="E16" s="94"/>
      <c r="F16" s="94">
        <v>116785</v>
      </c>
      <c r="G16" s="94">
        <v>3</v>
      </c>
      <c r="H16" s="94">
        <v>226560</v>
      </c>
      <c r="M16" s="91"/>
    </row>
    <row r="17" spans="1:13" s="14" customFormat="1" ht="29.25" customHeight="1">
      <c r="A17" s="62" t="s">
        <v>38</v>
      </c>
      <c r="B17" s="94" t="s">
        <v>32</v>
      </c>
      <c r="C17" s="94" t="s">
        <v>32</v>
      </c>
      <c r="D17" s="94">
        <v>8</v>
      </c>
      <c r="E17" s="94"/>
      <c r="F17" s="94">
        <v>116254</v>
      </c>
      <c r="G17" s="94">
        <v>3</v>
      </c>
      <c r="H17" s="94">
        <v>224925</v>
      </c>
      <c r="M17" s="91"/>
    </row>
    <row r="18" spans="1:13" s="14" customFormat="1" ht="29.25" customHeight="1">
      <c r="A18" s="62" t="s">
        <v>39</v>
      </c>
      <c r="B18" s="94" t="s">
        <v>32</v>
      </c>
      <c r="C18" s="94" t="s">
        <v>32</v>
      </c>
      <c r="D18" s="94">
        <v>8</v>
      </c>
      <c r="E18" s="94"/>
      <c r="F18" s="94">
        <v>114883</v>
      </c>
      <c r="G18" s="94">
        <v>3</v>
      </c>
      <c r="H18" s="94">
        <v>247045</v>
      </c>
      <c r="M18" s="91"/>
    </row>
    <row r="19" spans="1:13" s="14" customFormat="1" ht="29.25" customHeight="1">
      <c r="A19" s="62" t="s">
        <v>40</v>
      </c>
      <c r="B19" s="94" t="s">
        <v>32</v>
      </c>
      <c r="C19" s="94" t="s">
        <v>32</v>
      </c>
      <c r="D19" s="94">
        <v>8</v>
      </c>
      <c r="E19" s="94"/>
      <c r="F19" s="94">
        <v>114560</v>
      </c>
      <c r="G19" s="94">
        <v>3</v>
      </c>
      <c r="H19" s="94">
        <v>230240</v>
      </c>
      <c r="M19" s="91"/>
    </row>
    <row r="20" spans="1:13" s="14" customFormat="1" ht="29.25" customHeight="1">
      <c r="A20" s="62" t="s">
        <v>41</v>
      </c>
      <c r="B20" s="94" t="s">
        <v>32</v>
      </c>
      <c r="C20" s="94" t="s">
        <v>32</v>
      </c>
      <c r="D20" s="94">
        <v>8</v>
      </c>
      <c r="E20" s="94"/>
      <c r="F20" s="94">
        <v>117815</v>
      </c>
      <c r="G20" s="94">
        <v>3</v>
      </c>
      <c r="H20" s="94">
        <v>260275</v>
      </c>
      <c r="M20" s="91"/>
    </row>
    <row r="21" spans="1:13" s="14" customFormat="1" ht="29.25" customHeight="1">
      <c r="A21" s="62" t="s">
        <v>42</v>
      </c>
      <c r="B21" s="94" t="s">
        <v>32</v>
      </c>
      <c r="C21" s="94" t="s">
        <v>32</v>
      </c>
      <c r="D21" s="94">
        <v>8</v>
      </c>
      <c r="E21" s="94"/>
      <c r="F21" s="94">
        <v>127404</v>
      </c>
      <c r="G21" s="94">
        <v>3</v>
      </c>
      <c r="H21" s="94">
        <v>279690</v>
      </c>
      <c r="M21" s="91"/>
    </row>
    <row r="22" spans="1:13" s="14" customFormat="1" ht="29.25" customHeight="1">
      <c r="A22" s="62" t="s">
        <v>43</v>
      </c>
      <c r="B22" s="94" t="s">
        <v>32</v>
      </c>
      <c r="C22" s="94" t="s">
        <v>32</v>
      </c>
      <c r="D22" s="94">
        <v>8</v>
      </c>
      <c r="E22" s="94"/>
      <c r="F22" s="94">
        <v>140603</v>
      </c>
      <c r="G22" s="94">
        <v>3</v>
      </c>
      <c r="H22" s="94">
        <v>263150</v>
      </c>
      <c r="M22" s="91"/>
    </row>
    <row r="23" spans="1:13" s="14" customFormat="1" ht="29.25" customHeight="1">
      <c r="A23" s="64" t="s">
        <v>44</v>
      </c>
      <c r="B23" s="95" t="s">
        <v>32</v>
      </c>
      <c r="C23" s="95" t="s">
        <v>32</v>
      </c>
      <c r="D23" s="95">
        <v>8</v>
      </c>
      <c r="E23" s="94"/>
      <c r="F23" s="95">
        <v>167516</v>
      </c>
      <c r="G23" s="95">
        <v>3</v>
      </c>
      <c r="H23" s="95">
        <v>261287</v>
      </c>
      <c r="M23" s="91"/>
    </row>
    <row r="24" ht="17.25" customHeight="1">
      <c r="A24" s="70" t="s">
        <v>59</v>
      </c>
    </row>
    <row r="25" ht="13.5">
      <c r="A25" s="70"/>
    </row>
  </sheetData>
  <mergeCells count="4">
    <mergeCell ref="A1:D1"/>
    <mergeCell ref="F1:H1"/>
    <mergeCell ref="B3:C3"/>
    <mergeCell ref="G3:H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xSplit="1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5" sqref="F15"/>
    </sheetView>
  </sheetViews>
  <sheetFormatPr defaultColWidth="8.88671875" defaultRowHeight="13.5"/>
  <cols>
    <col min="1" max="1" width="14.5546875" style="1" customWidth="1"/>
    <col min="2" max="3" width="20.3359375" style="2" customWidth="1"/>
    <col min="4" max="4" width="20.3359375" style="3" customWidth="1"/>
    <col min="5" max="5" width="2.77734375" style="96" customWidth="1"/>
    <col min="6" max="9" width="16.5546875" style="2" customWidth="1"/>
    <col min="10" max="16384" width="8.88671875" style="7" customWidth="1"/>
  </cols>
  <sheetData>
    <row r="1" spans="1:10" s="11" customFormat="1" ht="45" customHeight="1">
      <c r="A1" s="8" t="s">
        <v>60</v>
      </c>
      <c r="B1" s="8"/>
      <c r="C1" s="8"/>
      <c r="D1" s="8"/>
      <c r="E1" s="9"/>
      <c r="F1" s="10" t="s">
        <v>61</v>
      </c>
      <c r="G1" s="10"/>
      <c r="H1" s="10"/>
      <c r="I1" s="10"/>
      <c r="J1" s="97"/>
    </row>
    <row r="2" spans="1:9" s="14" customFormat="1" ht="25.5" customHeight="1">
      <c r="A2" s="12" t="s">
        <v>62</v>
      </c>
      <c r="B2" s="13"/>
      <c r="C2" s="13"/>
      <c r="D2" s="15"/>
      <c r="E2" s="98"/>
      <c r="F2" s="13"/>
      <c r="G2" s="13"/>
      <c r="H2" s="13"/>
      <c r="I2" s="19" t="s">
        <v>63</v>
      </c>
    </row>
    <row r="3" spans="1:9" s="14" customFormat="1" ht="16.5" customHeight="1">
      <c r="A3" s="85" t="s">
        <v>4</v>
      </c>
      <c r="B3" s="88" t="s">
        <v>64</v>
      </c>
      <c r="C3" s="88" t="s">
        <v>65</v>
      </c>
      <c r="D3" s="99" t="s">
        <v>66</v>
      </c>
      <c r="E3" s="21"/>
      <c r="F3" s="100" t="s">
        <v>67</v>
      </c>
      <c r="G3" s="101" t="s">
        <v>68</v>
      </c>
      <c r="H3" s="101" t="s">
        <v>69</v>
      </c>
      <c r="I3" s="102" t="s">
        <v>70</v>
      </c>
    </row>
    <row r="4" spans="1:9" s="14" customFormat="1" ht="16.5" customHeight="1">
      <c r="A4" s="85" t="s">
        <v>71</v>
      </c>
      <c r="B4" s="88" t="s">
        <v>72</v>
      </c>
      <c r="C4" s="88" t="s">
        <v>72</v>
      </c>
      <c r="D4" s="99"/>
      <c r="E4" s="21"/>
      <c r="F4" s="30"/>
      <c r="G4" s="28"/>
      <c r="H4" s="28"/>
      <c r="I4" s="88"/>
    </row>
    <row r="5" spans="1:9" s="14" customFormat="1" ht="16.5" customHeight="1">
      <c r="A5" s="85" t="s">
        <v>17</v>
      </c>
      <c r="B5" s="88"/>
      <c r="C5" s="88"/>
      <c r="D5" s="99"/>
      <c r="E5" s="21"/>
      <c r="F5" s="30"/>
      <c r="G5" s="28" t="s">
        <v>73</v>
      </c>
      <c r="H5" s="28" t="s">
        <v>74</v>
      </c>
      <c r="I5" s="88" t="s">
        <v>75</v>
      </c>
    </row>
    <row r="6" spans="1:9" s="14" customFormat="1" ht="16.5" customHeight="1">
      <c r="A6" s="43" t="s">
        <v>76</v>
      </c>
      <c r="B6" s="89" t="s">
        <v>77</v>
      </c>
      <c r="C6" s="89" t="s">
        <v>78</v>
      </c>
      <c r="D6" s="42" t="s">
        <v>79</v>
      </c>
      <c r="E6" s="21"/>
      <c r="F6" s="23" t="s">
        <v>80</v>
      </c>
      <c r="G6" s="39" t="s">
        <v>81</v>
      </c>
      <c r="H6" s="39" t="s">
        <v>82</v>
      </c>
      <c r="I6" s="89" t="s">
        <v>83</v>
      </c>
    </row>
    <row r="7" spans="1:9" s="14" customFormat="1" ht="41.25" customHeight="1">
      <c r="A7" s="35">
        <v>2003</v>
      </c>
      <c r="B7" s="103">
        <v>29579</v>
      </c>
      <c r="C7" s="103">
        <v>10078</v>
      </c>
      <c r="D7" s="104">
        <f>C7/B7*100</f>
        <v>34.07146962371953</v>
      </c>
      <c r="E7" s="48"/>
      <c r="F7" s="103">
        <v>5300</v>
      </c>
      <c r="G7" s="103">
        <v>3006</v>
      </c>
      <c r="H7" s="48">
        <v>298</v>
      </c>
      <c r="I7" s="103" t="s">
        <v>32</v>
      </c>
    </row>
    <row r="8" spans="1:9" s="14" customFormat="1" ht="41.25" customHeight="1">
      <c r="A8" s="35">
        <v>2004</v>
      </c>
      <c r="B8" s="48">
        <v>26933</v>
      </c>
      <c r="C8" s="48">
        <v>11115</v>
      </c>
      <c r="D8" s="104">
        <f>C8/B8*100</f>
        <v>41.26907511231575</v>
      </c>
      <c r="E8" s="48"/>
      <c r="F8" s="48">
        <v>5300</v>
      </c>
      <c r="G8" s="48">
        <v>3918</v>
      </c>
      <c r="H8" s="48">
        <v>352</v>
      </c>
      <c r="I8" s="48" t="s">
        <v>32</v>
      </c>
    </row>
    <row r="9" spans="1:9" s="14" customFormat="1" ht="41.25" customHeight="1">
      <c r="A9" s="35">
        <v>2005</v>
      </c>
      <c r="B9" s="48">
        <v>24912</v>
      </c>
      <c r="C9" s="48">
        <v>11101</v>
      </c>
      <c r="D9" s="104">
        <v>44.6</v>
      </c>
      <c r="E9" s="48"/>
      <c r="F9" s="48">
        <v>5300</v>
      </c>
      <c r="G9" s="48">
        <v>4126</v>
      </c>
      <c r="H9" s="48">
        <v>372</v>
      </c>
      <c r="I9" s="48">
        <v>4308</v>
      </c>
    </row>
    <row r="10" spans="1:9" s="14" customFormat="1" ht="41.25" customHeight="1">
      <c r="A10" s="35">
        <v>2006</v>
      </c>
      <c r="B10" s="48">
        <v>24420</v>
      </c>
      <c r="C10" s="48">
        <v>10986</v>
      </c>
      <c r="D10" s="104">
        <v>44.98771498771499</v>
      </c>
      <c r="E10" s="48"/>
      <c r="F10" s="105">
        <v>0</v>
      </c>
      <c r="G10" s="48">
        <v>4318</v>
      </c>
      <c r="H10" s="48">
        <v>393</v>
      </c>
      <c r="I10" s="48">
        <v>4430</v>
      </c>
    </row>
    <row r="11" spans="1:9" s="14" customFormat="1" ht="41.25" customHeight="1">
      <c r="A11" s="49">
        <v>2007</v>
      </c>
      <c r="B11" s="106">
        <f>SUM(B12:B18)</f>
        <v>26912</v>
      </c>
      <c r="C11" s="106">
        <f>SUM(C12:C18)</f>
        <v>12467</v>
      </c>
      <c r="D11" s="107">
        <f>C11/B11*100</f>
        <v>46.325059453032104</v>
      </c>
      <c r="E11" s="106"/>
      <c r="F11" s="108">
        <f>SUM(F12:F18)</f>
        <v>0</v>
      </c>
      <c r="G11" s="106">
        <f>SUM(G12:G18)</f>
        <v>5067.978082191781</v>
      </c>
      <c r="H11" s="109">
        <v>406.5</v>
      </c>
      <c r="I11" s="106">
        <f>SUM(I12:I18)</f>
        <v>5151</v>
      </c>
    </row>
    <row r="12" spans="1:9" s="14" customFormat="1" ht="41.25" customHeight="1">
      <c r="A12" s="110" t="s">
        <v>84</v>
      </c>
      <c r="B12" s="48">
        <v>7871</v>
      </c>
      <c r="C12" s="48">
        <v>4176</v>
      </c>
      <c r="D12" s="111">
        <f aca="true" t="shared" si="0" ref="D12:D18">C12/B12*100</f>
        <v>53.05552026426121</v>
      </c>
      <c r="E12" s="48"/>
      <c r="F12" s="105">
        <v>0</v>
      </c>
      <c r="G12" s="48">
        <f>851814/365</f>
        <v>2333.73698630137</v>
      </c>
      <c r="H12" s="112">
        <v>558.8000000000001</v>
      </c>
      <c r="I12" s="48">
        <v>1625</v>
      </c>
    </row>
    <row r="13" spans="1:9" s="14" customFormat="1" ht="41.25" customHeight="1">
      <c r="A13" s="110" t="s">
        <v>85</v>
      </c>
      <c r="B13" s="48">
        <v>3033</v>
      </c>
      <c r="C13" s="48">
        <v>722</v>
      </c>
      <c r="D13" s="111">
        <f t="shared" si="0"/>
        <v>23.804813715792942</v>
      </c>
      <c r="E13" s="48"/>
      <c r="F13" s="105">
        <v>0</v>
      </c>
      <c r="G13" s="48">
        <f>53505/365</f>
        <v>146.58904109589042</v>
      </c>
      <c r="H13" s="48">
        <v>203</v>
      </c>
      <c r="I13" s="48">
        <v>581</v>
      </c>
    </row>
    <row r="14" spans="1:9" s="14" customFormat="1" ht="41.25" customHeight="1">
      <c r="A14" s="110" t="s">
        <v>86</v>
      </c>
      <c r="B14" s="48">
        <v>2996</v>
      </c>
      <c r="C14" s="48">
        <v>1018</v>
      </c>
      <c r="D14" s="111">
        <f t="shared" si="0"/>
        <v>33.97863818424566</v>
      </c>
      <c r="E14" s="48"/>
      <c r="F14" s="105">
        <v>0</v>
      </c>
      <c r="G14" s="48">
        <f>122287/365</f>
        <v>335.03287671232874</v>
      </c>
      <c r="H14" s="48">
        <v>329.1</v>
      </c>
      <c r="I14" s="48">
        <v>396</v>
      </c>
    </row>
    <row r="15" spans="1:9" s="54" customFormat="1" ht="41.25" customHeight="1">
      <c r="A15" s="110" t="s">
        <v>87</v>
      </c>
      <c r="B15" s="48">
        <v>5591</v>
      </c>
      <c r="C15" s="48">
        <v>3364</v>
      </c>
      <c r="D15" s="111">
        <f t="shared" si="0"/>
        <v>60.168127347522805</v>
      </c>
      <c r="E15" s="48"/>
      <c r="F15" s="105">
        <v>0</v>
      </c>
      <c r="G15" s="48">
        <f>489276/365</f>
        <v>1340.482191780822</v>
      </c>
      <c r="H15" s="48">
        <v>398.5</v>
      </c>
      <c r="I15" s="48">
        <v>1309</v>
      </c>
    </row>
    <row r="16" spans="1:13" ht="41.25" customHeight="1">
      <c r="A16" s="110" t="s">
        <v>88</v>
      </c>
      <c r="B16" s="113">
        <v>2574</v>
      </c>
      <c r="C16" s="113">
        <v>1270</v>
      </c>
      <c r="D16" s="111">
        <f t="shared" si="0"/>
        <v>49.339549339549336</v>
      </c>
      <c r="E16" s="114"/>
      <c r="F16" s="115">
        <v>0</v>
      </c>
      <c r="G16" s="113">
        <f>94658/365</f>
        <v>259.33698630136985</v>
      </c>
      <c r="H16" s="114">
        <v>204.2</v>
      </c>
      <c r="I16" s="113">
        <v>494</v>
      </c>
      <c r="J16" s="14"/>
      <c r="K16" s="14"/>
      <c r="L16" s="14"/>
      <c r="M16" s="14"/>
    </row>
    <row r="17" spans="1:13" ht="41.25" customHeight="1">
      <c r="A17" s="110" t="s">
        <v>89</v>
      </c>
      <c r="B17" s="113">
        <v>2727</v>
      </c>
      <c r="C17" s="113">
        <v>1336</v>
      </c>
      <c r="D17" s="111">
        <f t="shared" si="0"/>
        <v>48.99156582324899</v>
      </c>
      <c r="E17" s="114"/>
      <c r="F17" s="115">
        <v>0</v>
      </c>
      <c r="G17" s="113">
        <f>148707/365</f>
        <v>407.4164383561644</v>
      </c>
      <c r="H17" s="114">
        <v>305</v>
      </c>
      <c r="I17" s="113">
        <v>520</v>
      </c>
      <c r="J17" s="116"/>
      <c r="K17" s="14"/>
      <c r="L17" s="14"/>
      <c r="M17" s="14"/>
    </row>
    <row r="18" spans="1:13" ht="41.25" customHeight="1">
      <c r="A18" s="117" t="s">
        <v>90</v>
      </c>
      <c r="B18" s="118">
        <v>2120</v>
      </c>
      <c r="C18" s="119">
        <v>581</v>
      </c>
      <c r="D18" s="120">
        <f t="shared" si="0"/>
        <v>27.405660377358494</v>
      </c>
      <c r="E18" s="114"/>
      <c r="F18" s="121">
        <v>0</v>
      </c>
      <c r="G18" s="119">
        <f>89565/365</f>
        <v>245.3835616438356</v>
      </c>
      <c r="H18" s="122">
        <v>422.3</v>
      </c>
      <c r="I18" s="119">
        <v>226</v>
      </c>
      <c r="J18" s="14"/>
      <c r="K18" s="14"/>
      <c r="L18" s="14"/>
      <c r="M18" s="14"/>
    </row>
    <row r="19" ht="19.5" customHeight="1">
      <c r="A19" s="70" t="s">
        <v>91</v>
      </c>
    </row>
    <row r="20" ht="15.75" customHeight="1"/>
  </sheetData>
  <mergeCells count="2">
    <mergeCell ref="A1:D1"/>
    <mergeCell ref="F1:I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100" workbookViewId="0" topLeftCell="I1">
      <pane ySplit="6" topLeftCell="A13" activePane="bottomLeft" state="frozen"/>
      <selection pane="topLeft" activeCell="I1" sqref="I1"/>
      <selection pane="bottomLeft" activeCell="G15" sqref="G15"/>
    </sheetView>
  </sheetViews>
  <sheetFormatPr defaultColWidth="8.88671875" defaultRowHeight="13.5"/>
  <cols>
    <col min="1" max="1" width="14.5546875" style="1" customWidth="1"/>
    <col min="2" max="2" width="7.21484375" style="2" customWidth="1"/>
    <col min="3" max="10" width="6.10546875" style="2" customWidth="1"/>
    <col min="11" max="11" width="7.21484375" style="2" customWidth="1"/>
    <col min="12" max="12" width="6.10546875" style="2" customWidth="1"/>
    <col min="13" max="13" width="2.77734375" style="96" customWidth="1"/>
    <col min="14" max="16" width="8.21484375" style="2" customWidth="1"/>
    <col min="17" max="18" width="7.21484375" style="2" customWidth="1"/>
    <col min="19" max="19" width="6.6640625" style="2" customWidth="1"/>
    <col min="20" max="20" width="7.21484375" style="2" customWidth="1"/>
    <col min="21" max="21" width="7.21484375" style="1" customWidth="1"/>
    <col min="22" max="22" width="7.99609375" style="7" customWidth="1"/>
    <col min="23" max="16384" width="8.88671875" style="7" customWidth="1"/>
  </cols>
  <sheetData>
    <row r="1" spans="1:22" s="11" customFormat="1" ht="45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10" t="s">
        <v>93</v>
      </c>
      <c r="O1" s="10"/>
      <c r="P1" s="10"/>
      <c r="Q1" s="10"/>
      <c r="R1" s="10"/>
      <c r="S1" s="10"/>
      <c r="T1" s="10"/>
      <c r="U1" s="10"/>
      <c r="V1" s="10"/>
    </row>
    <row r="2" spans="1:22" s="14" customFormat="1" ht="25.5" customHeight="1">
      <c r="A2" s="12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98"/>
      <c r="N2" s="13"/>
      <c r="O2" s="13"/>
      <c r="P2" s="13"/>
      <c r="Q2" s="13"/>
      <c r="R2" s="13"/>
      <c r="S2" s="13"/>
      <c r="T2" s="13"/>
      <c r="U2" s="123"/>
      <c r="V2" s="19" t="s">
        <v>95</v>
      </c>
    </row>
    <row r="3" spans="1:22" s="14" customFormat="1" ht="16.5" customHeight="1">
      <c r="A3" s="124" t="s">
        <v>4</v>
      </c>
      <c r="B3" s="125" t="s">
        <v>96</v>
      </c>
      <c r="C3" s="126" t="s">
        <v>97</v>
      </c>
      <c r="D3" s="126"/>
      <c r="E3" s="126"/>
      <c r="F3" s="126"/>
      <c r="G3" s="127" t="s">
        <v>98</v>
      </c>
      <c r="H3" s="127"/>
      <c r="I3" s="127"/>
      <c r="J3" s="127"/>
      <c r="K3" s="128" t="s">
        <v>99</v>
      </c>
      <c r="L3" s="128"/>
      <c r="M3" s="124"/>
      <c r="N3" s="127" t="s">
        <v>100</v>
      </c>
      <c r="O3" s="127"/>
      <c r="P3" s="128" t="s">
        <v>101</v>
      </c>
      <c r="Q3" s="128"/>
      <c r="R3" s="128"/>
      <c r="S3" s="128"/>
      <c r="T3" s="128"/>
      <c r="U3" s="128"/>
      <c r="V3" s="128"/>
    </row>
    <row r="4" spans="1:22" s="14" customFormat="1" ht="16.5" customHeight="1">
      <c r="A4" s="124" t="s">
        <v>71</v>
      </c>
      <c r="B4" s="125"/>
      <c r="C4" s="129" t="s">
        <v>102</v>
      </c>
      <c r="D4" s="130" t="s">
        <v>103</v>
      </c>
      <c r="E4" s="124" t="s">
        <v>104</v>
      </c>
      <c r="F4" s="131" t="s">
        <v>105</v>
      </c>
      <c r="G4" s="129" t="s">
        <v>102</v>
      </c>
      <c r="H4" s="130" t="s">
        <v>103</v>
      </c>
      <c r="I4" s="124" t="s">
        <v>104</v>
      </c>
      <c r="J4" s="131" t="s">
        <v>105</v>
      </c>
      <c r="K4" s="125" t="s">
        <v>102</v>
      </c>
      <c r="L4" s="131" t="s">
        <v>103</v>
      </c>
      <c r="M4" s="124"/>
      <c r="N4" s="132" t="s">
        <v>104</v>
      </c>
      <c r="O4" s="132" t="s">
        <v>105</v>
      </c>
      <c r="P4" s="132" t="s">
        <v>102</v>
      </c>
      <c r="Q4" s="133" t="s">
        <v>106</v>
      </c>
      <c r="R4" s="134" t="s">
        <v>104</v>
      </c>
      <c r="S4" s="133" t="s">
        <v>107</v>
      </c>
      <c r="T4" s="133" t="s">
        <v>108</v>
      </c>
      <c r="U4" s="134" t="s">
        <v>109</v>
      </c>
      <c r="V4" s="135" t="s">
        <v>110</v>
      </c>
    </row>
    <row r="5" spans="1:22" s="14" customFormat="1" ht="16.5" customHeight="1">
      <c r="A5" s="124" t="s">
        <v>17</v>
      </c>
      <c r="B5" s="136"/>
      <c r="C5" s="136" t="s">
        <v>111</v>
      </c>
      <c r="D5" s="133" t="s">
        <v>112</v>
      </c>
      <c r="E5" s="135" t="s">
        <v>113</v>
      </c>
      <c r="F5" s="136"/>
      <c r="G5" s="133" t="s">
        <v>111</v>
      </c>
      <c r="H5" s="133" t="s">
        <v>112</v>
      </c>
      <c r="I5" s="135" t="s">
        <v>113</v>
      </c>
      <c r="J5" s="136"/>
      <c r="K5" s="133" t="s">
        <v>111</v>
      </c>
      <c r="L5" s="137" t="s">
        <v>112</v>
      </c>
      <c r="M5" s="135"/>
      <c r="N5" s="133" t="s">
        <v>113</v>
      </c>
      <c r="O5" s="133"/>
      <c r="P5" s="133" t="s">
        <v>111</v>
      </c>
      <c r="Q5" s="133" t="s">
        <v>114</v>
      </c>
      <c r="R5" s="133" t="s">
        <v>113</v>
      </c>
      <c r="S5" s="133" t="s">
        <v>115</v>
      </c>
      <c r="T5" s="133" t="s">
        <v>116</v>
      </c>
      <c r="U5" s="136"/>
      <c r="V5" s="135"/>
    </row>
    <row r="6" spans="1:22" s="14" customFormat="1" ht="16.5" customHeight="1">
      <c r="A6" s="138" t="s">
        <v>76</v>
      </c>
      <c r="B6" s="139" t="s">
        <v>23</v>
      </c>
      <c r="C6" s="140" t="s">
        <v>23</v>
      </c>
      <c r="D6" s="140" t="s">
        <v>117</v>
      </c>
      <c r="E6" s="141" t="s">
        <v>118</v>
      </c>
      <c r="F6" s="139" t="s">
        <v>119</v>
      </c>
      <c r="G6" s="140" t="s">
        <v>23</v>
      </c>
      <c r="H6" s="140" t="s">
        <v>117</v>
      </c>
      <c r="I6" s="141" t="s">
        <v>118</v>
      </c>
      <c r="J6" s="139" t="s">
        <v>119</v>
      </c>
      <c r="K6" s="140" t="s">
        <v>23</v>
      </c>
      <c r="L6" s="142" t="s">
        <v>117</v>
      </c>
      <c r="M6" s="135"/>
      <c r="N6" s="140" t="s">
        <v>118</v>
      </c>
      <c r="O6" s="140" t="s">
        <v>119</v>
      </c>
      <c r="P6" s="140" t="s">
        <v>23</v>
      </c>
      <c r="Q6" s="140" t="s">
        <v>120</v>
      </c>
      <c r="R6" s="140" t="s">
        <v>118</v>
      </c>
      <c r="S6" s="140" t="s">
        <v>117</v>
      </c>
      <c r="T6" s="140" t="s">
        <v>117</v>
      </c>
      <c r="U6" s="139" t="s">
        <v>121</v>
      </c>
      <c r="V6" s="141" t="s">
        <v>119</v>
      </c>
    </row>
    <row r="7" spans="1:22" s="14" customFormat="1" ht="41.25" customHeight="1">
      <c r="A7" s="35">
        <v>2003</v>
      </c>
      <c r="B7" s="48">
        <f>SUM(C7,G7,K7,P7)</f>
        <v>156890</v>
      </c>
      <c r="C7" s="103" t="s">
        <v>32</v>
      </c>
      <c r="D7" s="103" t="s">
        <v>32</v>
      </c>
      <c r="E7" s="103" t="s">
        <v>32</v>
      </c>
      <c r="F7" s="103" t="s">
        <v>32</v>
      </c>
      <c r="G7" s="103">
        <f>SUM(H7:J7)</f>
        <v>3471</v>
      </c>
      <c r="H7" s="103" t="s">
        <v>32</v>
      </c>
      <c r="I7" s="103">
        <v>2032</v>
      </c>
      <c r="J7" s="103">
        <v>1439</v>
      </c>
      <c r="K7" s="103">
        <f>SUM(L7:O7)</f>
        <v>96994</v>
      </c>
      <c r="L7" s="103" t="s">
        <v>32</v>
      </c>
      <c r="M7" s="103"/>
      <c r="N7" s="103">
        <v>6090</v>
      </c>
      <c r="O7" s="103">
        <v>90904</v>
      </c>
      <c r="P7" s="103">
        <f>SUM(Q7:V7)</f>
        <v>56425</v>
      </c>
      <c r="Q7" s="103" t="s">
        <v>32</v>
      </c>
      <c r="R7" s="103" t="s">
        <v>32</v>
      </c>
      <c r="S7" s="103" t="s">
        <v>32</v>
      </c>
      <c r="T7" s="103">
        <v>1547</v>
      </c>
      <c r="U7" s="103" t="s">
        <v>32</v>
      </c>
      <c r="V7" s="103">
        <v>54878</v>
      </c>
    </row>
    <row r="8" spans="1:22" s="14" customFormat="1" ht="41.25" customHeight="1">
      <c r="A8" s="35">
        <v>2004</v>
      </c>
      <c r="B8" s="48">
        <f>SUM(C8,G8,K8,P8)</f>
        <v>172497</v>
      </c>
      <c r="C8" s="48" t="s">
        <v>32</v>
      </c>
      <c r="D8" s="48" t="s">
        <v>32</v>
      </c>
      <c r="E8" s="48" t="s">
        <v>32</v>
      </c>
      <c r="F8" s="48" t="s">
        <v>32</v>
      </c>
      <c r="G8" s="103">
        <f>SUM(H8:J8)</f>
        <v>3471</v>
      </c>
      <c r="H8" s="48" t="s">
        <v>32</v>
      </c>
      <c r="I8" s="48">
        <v>2032</v>
      </c>
      <c r="J8" s="48">
        <v>1439</v>
      </c>
      <c r="K8" s="103">
        <f>SUM(L8:O8)</f>
        <v>96184</v>
      </c>
      <c r="L8" s="48" t="s">
        <v>32</v>
      </c>
      <c r="M8" s="48"/>
      <c r="N8" s="48">
        <v>6090</v>
      </c>
      <c r="O8" s="48">
        <v>90094</v>
      </c>
      <c r="P8" s="103">
        <f>SUM(Q8:V8)</f>
        <v>72842</v>
      </c>
      <c r="Q8" s="48" t="s">
        <v>32</v>
      </c>
      <c r="R8" s="48" t="s">
        <v>32</v>
      </c>
      <c r="S8" s="48" t="s">
        <v>32</v>
      </c>
      <c r="T8" s="48">
        <v>1547</v>
      </c>
      <c r="U8" s="48">
        <v>37071</v>
      </c>
      <c r="V8" s="48">
        <v>34224</v>
      </c>
    </row>
    <row r="9" spans="1:22" s="14" customFormat="1" ht="41.25" customHeight="1">
      <c r="A9" s="35">
        <v>2005</v>
      </c>
      <c r="B9" s="48">
        <v>189841</v>
      </c>
      <c r="C9" s="48" t="s">
        <v>32</v>
      </c>
      <c r="D9" s="48" t="s">
        <v>32</v>
      </c>
      <c r="E9" s="48" t="s">
        <v>32</v>
      </c>
      <c r="F9" s="48" t="s">
        <v>32</v>
      </c>
      <c r="G9" s="103">
        <v>3471</v>
      </c>
      <c r="H9" s="48" t="s">
        <v>32</v>
      </c>
      <c r="I9" s="48">
        <v>2032</v>
      </c>
      <c r="J9" s="48">
        <v>1439</v>
      </c>
      <c r="K9" s="103">
        <v>108863</v>
      </c>
      <c r="L9" s="48" t="s">
        <v>32</v>
      </c>
      <c r="M9" s="48"/>
      <c r="N9" s="48">
        <v>6090</v>
      </c>
      <c r="O9" s="48">
        <v>102773</v>
      </c>
      <c r="P9" s="103">
        <v>77507</v>
      </c>
      <c r="Q9" s="48" t="s">
        <v>32</v>
      </c>
      <c r="R9" s="48" t="s">
        <v>32</v>
      </c>
      <c r="S9" s="48" t="s">
        <v>32</v>
      </c>
      <c r="T9" s="48">
        <v>21582</v>
      </c>
      <c r="U9" s="48">
        <v>17036</v>
      </c>
      <c r="V9" s="48">
        <v>38889</v>
      </c>
    </row>
    <row r="10" spans="1:22" s="14" customFormat="1" ht="41.25" customHeight="1">
      <c r="A10" s="35">
        <v>2006</v>
      </c>
      <c r="B10" s="48">
        <v>214092</v>
      </c>
      <c r="C10" s="48" t="s">
        <v>32</v>
      </c>
      <c r="D10" s="48" t="s">
        <v>32</v>
      </c>
      <c r="E10" s="48" t="s">
        <v>32</v>
      </c>
      <c r="F10" s="48" t="s">
        <v>32</v>
      </c>
      <c r="G10" s="103">
        <v>3471</v>
      </c>
      <c r="H10" s="48" t="s">
        <v>32</v>
      </c>
      <c r="I10" s="48">
        <v>2032</v>
      </c>
      <c r="J10" s="48">
        <v>1439</v>
      </c>
      <c r="K10" s="103">
        <v>122056</v>
      </c>
      <c r="L10" s="48" t="s">
        <v>32</v>
      </c>
      <c r="M10" s="48"/>
      <c r="N10" s="48">
        <v>6090</v>
      </c>
      <c r="O10" s="48">
        <v>115966</v>
      </c>
      <c r="P10" s="103">
        <v>88565</v>
      </c>
      <c r="Q10" s="48" t="s">
        <v>32</v>
      </c>
      <c r="R10" s="48" t="s">
        <v>32</v>
      </c>
      <c r="S10" s="48" t="s">
        <v>32</v>
      </c>
      <c r="T10" s="48">
        <v>1547</v>
      </c>
      <c r="U10" s="48">
        <v>37071</v>
      </c>
      <c r="V10" s="48">
        <v>49947</v>
      </c>
    </row>
    <row r="11" spans="1:22" s="14" customFormat="1" ht="41.25" customHeight="1">
      <c r="A11" s="49">
        <v>2007</v>
      </c>
      <c r="B11" s="106">
        <f>SUM(B12:B18)</f>
        <v>251763.2</v>
      </c>
      <c r="C11" s="108">
        <f aca="true" t="shared" si="0" ref="C11:V11">SUM(C12:C18)</f>
        <v>0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106">
        <f t="shared" si="0"/>
        <v>7116.6</v>
      </c>
      <c r="H11" s="108">
        <f t="shared" si="0"/>
        <v>0</v>
      </c>
      <c r="I11" s="106">
        <f t="shared" si="0"/>
        <v>5677.6</v>
      </c>
      <c r="J11" s="106">
        <f t="shared" si="0"/>
        <v>1439</v>
      </c>
      <c r="K11" s="106">
        <f t="shared" si="0"/>
        <v>142262.90000000002</v>
      </c>
      <c r="L11" s="108">
        <f t="shared" si="0"/>
        <v>0</v>
      </c>
      <c r="M11" s="106"/>
      <c r="N11" s="106">
        <f t="shared" si="0"/>
        <v>7478.500000000001</v>
      </c>
      <c r="O11" s="106">
        <f t="shared" si="0"/>
        <v>134784.40000000002</v>
      </c>
      <c r="P11" s="106">
        <f t="shared" si="0"/>
        <v>102383.7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6">
        <f t="shared" si="0"/>
        <v>1547</v>
      </c>
      <c r="U11" s="106">
        <f t="shared" si="0"/>
        <v>50889.700000000004</v>
      </c>
      <c r="V11" s="106">
        <f t="shared" si="0"/>
        <v>49947</v>
      </c>
    </row>
    <row r="12" spans="1:22" s="14" customFormat="1" ht="41.25" customHeight="1">
      <c r="A12" s="110" t="s">
        <v>84</v>
      </c>
      <c r="B12" s="48">
        <f>SUM(C12,G12,K12,P12)</f>
        <v>60957.5</v>
      </c>
      <c r="C12" s="105">
        <v>0</v>
      </c>
      <c r="D12" s="105">
        <v>0</v>
      </c>
      <c r="E12" s="105">
        <v>0</v>
      </c>
      <c r="F12" s="105">
        <v>0</v>
      </c>
      <c r="G12" s="48">
        <f>SUM(H12:J12)</f>
        <v>1541</v>
      </c>
      <c r="H12" s="48" t="s">
        <v>32</v>
      </c>
      <c r="I12" s="48">
        <v>898</v>
      </c>
      <c r="J12" s="48">
        <v>643</v>
      </c>
      <c r="K12" s="48">
        <f aca="true" t="shared" si="1" ref="K12:K18">SUM(L12:O12)</f>
        <v>30736.5</v>
      </c>
      <c r="L12" s="105">
        <v>0</v>
      </c>
      <c r="M12" s="48"/>
      <c r="N12" s="48">
        <v>2444</v>
      </c>
      <c r="O12" s="48">
        <f>27013+1279.5</f>
        <v>28292.5</v>
      </c>
      <c r="P12" s="48">
        <f aca="true" t="shared" si="2" ref="P12:P18">SUM(Q12:V12)</f>
        <v>28680</v>
      </c>
      <c r="Q12" s="48" t="s">
        <v>32</v>
      </c>
      <c r="R12" s="48" t="s">
        <v>32</v>
      </c>
      <c r="S12" s="48" t="s">
        <v>32</v>
      </c>
      <c r="T12" s="48">
        <v>1547</v>
      </c>
      <c r="U12" s="48">
        <f>1134+17036</f>
        <v>18170</v>
      </c>
      <c r="V12" s="48">
        <v>8963</v>
      </c>
    </row>
    <row r="13" spans="1:22" s="14" customFormat="1" ht="41.25" customHeight="1">
      <c r="A13" s="110" t="s">
        <v>85</v>
      </c>
      <c r="B13" s="48">
        <f aca="true" t="shared" si="3" ref="B13:B18">SUM(C13,G13,K13,P13)</f>
        <v>12826</v>
      </c>
      <c r="C13" s="105">
        <v>0</v>
      </c>
      <c r="D13" s="105">
        <v>0</v>
      </c>
      <c r="E13" s="105">
        <v>0</v>
      </c>
      <c r="F13" s="105">
        <v>0</v>
      </c>
      <c r="G13" s="48" t="s">
        <v>32</v>
      </c>
      <c r="H13" s="48" t="s">
        <v>32</v>
      </c>
      <c r="I13" s="105">
        <v>0</v>
      </c>
      <c r="J13" s="105">
        <v>0</v>
      </c>
      <c r="K13" s="48">
        <f t="shared" si="1"/>
        <v>7720</v>
      </c>
      <c r="L13" s="105">
        <v>0</v>
      </c>
      <c r="M13" s="48"/>
      <c r="N13" s="48">
        <v>1645</v>
      </c>
      <c r="O13" s="48">
        <v>6075</v>
      </c>
      <c r="P13" s="48">
        <f t="shared" si="2"/>
        <v>5106</v>
      </c>
      <c r="Q13" s="48" t="s">
        <v>32</v>
      </c>
      <c r="R13" s="48" t="s">
        <v>32</v>
      </c>
      <c r="S13" s="48" t="s">
        <v>32</v>
      </c>
      <c r="T13" s="105">
        <v>0</v>
      </c>
      <c r="U13" s="105">
        <v>0</v>
      </c>
      <c r="V13" s="48">
        <v>5106</v>
      </c>
    </row>
    <row r="14" spans="1:22" s="14" customFormat="1" ht="41.25" customHeight="1">
      <c r="A14" s="110" t="s">
        <v>86</v>
      </c>
      <c r="B14" s="48">
        <f t="shared" si="3"/>
        <v>23922</v>
      </c>
      <c r="C14" s="105">
        <v>0</v>
      </c>
      <c r="D14" s="105">
        <v>0</v>
      </c>
      <c r="E14" s="105">
        <v>0</v>
      </c>
      <c r="F14" s="105">
        <v>0</v>
      </c>
      <c r="G14" s="48">
        <f>SUM(H14:J14)</f>
        <v>320</v>
      </c>
      <c r="H14" s="48" t="s">
        <v>32</v>
      </c>
      <c r="I14" s="105">
        <v>0</v>
      </c>
      <c r="J14" s="48">
        <v>320</v>
      </c>
      <c r="K14" s="48">
        <f t="shared" si="1"/>
        <v>16567</v>
      </c>
      <c r="L14" s="105">
        <v>0</v>
      </c>
      <c r="M14" s="48"/>
      <c r="N14" s="105">
        <v>0</v>
      </c>
      <c r="O14" s="48">
        <v>16567</v>
      </c>
      <c r="P14" s="48">
        <f t="shared" si="2"/>
        <v>7035</v>
      </c>
      <c r="Q14" s="48" t="s">
        <v>32</v>
      </c>
      <c r="R14" s="48" t="s">
        <v>32</v>
      </c>
      <c r="S14" s="48" t="s">
        <v>32</v>
      </c>
      <c r="T14" s="105">
        <v>0</v>
      </c>
      <c r="U14" s="105">
        <v>0</v>
      </c>
      <c r="V14" s="48">
        <v>7035</v>
      </c>
    </row>
    <row r="15" spans="1:22" s="54" customFormat="1" ht="41.25" customHeight="1">
      <c r="A15" s="110" t="s">
        <v>87</v>
      </c>
      <c r="B15" s="48">
        <f t="shared" si="3"/>
        <v>42374.8</v>
      </c>
      <c r="C15" s="105">
        <v>0</v>
      </c>
      <c r="D15" s="105">
        <v>0</v>
      </c>
      <c r="E15" s="105">
        <v>0</v>
      </c>
      <c r="F15" s="105">
        <v>0</v>
      </c>
      <c r="G15" s="48">
        <f>SUM(H15:J15)</f>
        <v>312</v>
      </c>
      <c r="H15" s="48" t="s">
        <v>32</v>
      </c>
      <c r="I15" s="48">
        <v>312</v>
      </c>
      <c r="J15" s="105">
        <v>0</v>
      </c>
      <c r="K15" s="48">
        <f>SUM(L15:O15)</f>
        <v>18170.4</v>
      </c>
      <c r="L15" s="143">
        <v>0</v>
      </c>
      <c r="M15" s="48"/>
      <c r="N15" s="48">
        <f>1.9+1597</f>
        <v>1598.9</v>
      </c>
      <c r="O15" s="48">
        <f>498.5+146.2+424.8+15502</f>
        <v>16571.5</v>
      </c>
      <c r="P15" s="48">
        <f t="shared" si="2"/>
        <v>23892.4</v>
      </c>
      <c r="Q15" s="48" t="s">
        <v>32</v>
      </c>
      <c r="R15" s="48" t="s">
        <v>32</v>
      </c>
      <c r="S15" s="48" t="s">
        <v>32</v>
      </c>
      <c r="T15" s="105">
        <v>0</v>
      </c>
      <c r="U15" s="48">
        <f>633.4+558+794+20035</f>
        <v>22020.4</v>
      </c>
      <c r="V15" s="48">
        <v>1872</v>
      </c>
    </row>
    <row r="16" spans="1:22" s="146" customFormat="1" ht="41.25" customHeight="1">
      <c r="A16" s="110" t="s">
        <v>88</v>
      </c>
      <c r="B16" s="48">
        <f t="shared" si="3"/>
        <v>27990.1</v>
      </c>
      <c r="C16" s="144">
        <v>0</v>
      </c>
      <c r="D16" s="144">
        <v>0</v>
      </c>
      <c r="E16" s="144">
        <v>0</v>
      </c>
      <c r="F16" s="144">
        <v>0</v>
      </c>
      <c r="G16" s="48">
        <f>SUM(H16:J16)</f>
        <v>476</v>
      </c>
      <c r="H16" s="145" t="s">
        <v>32</v>
      </c>
      <c r="I16" s="144">
        <v>0</v>
      </c>
      <c r="J16" s="145">
        <v>476</v>
      </c>
      <c r="K16" s="48">
        <f t="shared" si="1"/>
        <v>21703.899999999998</v>
      </c>
      <c r="L16" s="143">
        <v>0</v>
      </c>
      <c r="M16" s="48"/>
      <c r="N16" s="114">
        <f>1383.9+1.9+404</f>
        <v>1789.8000000000002</v>
      </c>
      <c r="O16" s="114">
        <f>203.8+320.6+919.7+18470</f>
        <v>19914.1</v>
      </c>
      <c r="P16" s="48">
        <f t="shared" si="2"/>
        <v>5810.2</v>
      </c>
      <c r="Q16" s="114" t="s">
        <v>32</v>
      </c>
      <c r="R16" s="143" t="s">
        <v>32</v>
      </c>
      <c r="S16" s="144" t="s">
        <v>32</v>
      </c>
      <c r="T16" s="143">
        <v>0</v>
      </c>
      <c r="U16" s="114">
        <f>666+411+647.2</f>
        <v>1724.2</v>
      </c>
      <c r="V16" s="114">
        <v>4086</v>
      </c>
    </row>
    <row r="17" spans="1:22" s="146" customFormat="1" ht="41.25" customHeight="1">
      <c r="A17" s="110" t="s">
        <v>89</v>
      </c>
      <c r="B17" s="48">
        <f t="shared" si="3"/>
        <v>48089</v>
      </c>
      <c r="C17" s="144">
        <v>0</v>
      </c>
      <c r="D17" s="144">
        <v>0</v>
      </c>
      <c r="E17" s="105">
        <v>0</v>
      </c>
      <c r="F17" s="144">
        <v>0</v>
      </c>
      <c r="G17" s="48">
        <f>SUM(H17:J17)</f>
        <v>822</v>
      </c>
      <c r="H17" s="145" t="s">
        <v>32</v>
      </c>
      <c r="I17" s="145">
        <v>822</v>
      </c>
      <c r="J17" s="144">
        <v>0</v>
      </c>
      <c r="K17" s="48">
        <f t="shared" si="1"/>
        <v>32339</v>
      </c>
      <c r="L17" s="143">
        <v>0</v>
      </c>
      <c r="M17" s="48"/>
      <c r="N17" s="143">
        <v>0</v>
      </c>
      <c r="O17" s="114">
        <v>32339</v>
      </c>
      <c r="P17" s="48">
        <f t="shared" si="2"/>
        <v>14928</v>
      </c>
      <c r="Q17" s="114" t="s">
        <v>32</v>
      </c>
      <c r="R17" s="114" t="s">
        <v>32</v>
      </c>
      <c r="S17" s="114" t="s">
        <v>32</v>
      </c>
      <c r="T17" s="143">
        <v>0</v>
      </c>
      <c r="U17" s="143">
        <v>0</v>
      </c>
      <c r="V17" s="114">
        <v>14928</v>
      </c>
    </row>
    <row r="18" spans="1:22" s="146" customFormat="1" ht="41.25" customHeight="1">
      <c r="A18" s="117" t="s">
        <v>90</v>
      </c>
      <c r="B18" s="65">
        <f t="shared" si="3"/>
        <v>35603.8</v>
      </c>
      <c r="C18" s="147">
        <v>0</v>
      </c>
      <c r="D18" s="147">
        <v>0</v>
      </c>
      <c r="E18" s="148">
        <v>0</v>
      </c>
      <c r="F18" s="147">
        <v>0</v>
      </c>
      <c r="G18" s="68">
        <f>SUM(H18:J18)</f>
        <v>3645.6</v>
      </c>
      <c r="H18" s="149" t="s">
        <v>32</v>
      </c>
      <c r="I18" s="149">
        <v>3645.6</v>
      </c>
      <c r="J18" s="147">
        <v>0</v>
      </c>
      <c r="K18" s="68">
        <f t="shared" si="1"/>
        <v>15026.1</v>
      </c>
      <c r="L18" s="150">
        <v>0</v>
      </c>
      <c r="M18" s="48"/>
      <c r="N18" s="122">
        <v>0.8</v>
      </c>
      <c r="O18" s="122">
        <f>1+405+959.6+2098.9+393.5+2.2+1120.2+231+1212+0.4+2263.6+328.2+2501.2+474.4+162.1+2.2+674+1.2+658.5+584.4+578+373.1+0.6</f>
        <v>15025.300000000001</v>
      </c>
      <c r="P18" s="68">
        <f t="shared" si="2"/>
        <v>16932.1</v>
      </c>
      <c r="Q18" s="149" t="s">
        <v>32</v>
      </c>
      <c r="R18" s="122" t="s">
        <v>32</v>
      </c>
      <c r="S18" s="149" t="s">
        <v>32</v>
      </c>
      <c r="T18" s="147">
        <v>0</v>
      </c>
      <c r="U18" s="122">
        <f>670+1268.1+605+802+754+2271+736+866+438+455+110</f>
        <v>8975.1</v>
      </c>
      <c r="V18" s="122">
        <v>7957</v>
      </c>
    </row>
    <row r="19" ht="19.5" customHeight="1">
      <c r="A19" s="70" t="s">
        <v>91</v>
      </c>
    </row>
    <row r="20" ht="15.75" customHeight="1">
      <c r="X20" s="151"/>
    </row>
  </sheetData>
  <mergeCells count="7">
    <mergeCell ref="A1:L1"/>
    <mergeCell ref="N1:V1"/>
    <mergeCell ref="C3:F3"/>
    <mergeCell ref="G3:J3"/>
    <mergeCell ref="K3:L3"/>
    <mergeCell ref="N3:O3"/>
    <mergeCell ref="P3:V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8.88671875" defaultRowHeight="13.5"/>
  <cols>
    <col min="1" max="1" width="14.5546875" style="1" customWidth="1"/>
    <col min="2" max="5" width="15.5546875" style="2" customWidth="1"/>
    <col min="6" max="6" width="2.77734375" style="2" customWidth="1"/>
    <col min="7" max="10" width="16.5546875" style="2" customWidth="1"/>
    <col min="11" max="16384" width="8.88671875" style="7" customWidth="1"/>
  </cols>
  <sheetData>
    <row r="1" spans="1:11" s="11" customFormat="1" ht="45" customHeight="1">
      <c r="A1" s="8" t="s">
        <v>122</v>
      </c>
      <c r="B1" s="8"/>
      <c r="C1" s="8"/>
      <c r="D1" s="8"/>
      <c r="E1" s="8"/>
      <c r="F1" s="152"/>
      <c r="G1" s="10" t="s">
        <v>123</v>
      </c>
      <c r="H1" s="10"/>
      <c r="I1" s="10"/>
      <c r="J1" s="10"/>
      <c r="K1" s="153"/>
    </row>
    <row r="2" spans="1:10" s="14" customFormat="1" ht="25.5" customHeight="1">
      <c r="A2" s="12" t="s">
        <v>124</v>
      </c>
      <c r="B2" s="13"/>
      <c r="C2" s="13"/>
      <c r="D2" s="13"/>
      <c r="E2" s="13"/>
      <c r="F2" s="16"/>
      <c r="G2" s="13"/>
      <c r="H2" s="13"/>
      <c r="I2" s="13"/>
      <c r="J2" s="19" t="s">
        <v>125</v>
      </c>
    </row>
    <row r="3" spans="1:10" s="14" customFormat="1" ht="16.5" customHeight="1">
      <c r="A3" s="85" t="s">
        <v>4</v>
      </c>
      <c r="B3" s="101" t="s">
        <v>126</v>
      </c>
      <c r="C3" s="101" t="s">
        <v>127</v>
      </c>
      <c r="D3" s="101" t="s">
        <v>128</v>
      </c>
      <c r="E3" s="154" t="s">
        <v>129</v>
      </c>
      <c r="F3" s="21"/>
      <c r="G3" s="24" t="s">
        <v>130</v>
      </c>
      <c r="H3" s="24"/>
      <c r="I3" s="101" t="s">
        <v>131</v>
      </c>
      <c r="J3" s="102" t="s">
        <v>105</v>
      </c>
    </row>
    <row r="4" spans="1:10" s="14" customFormat="1" ht="16.5" customHeight="1">
      <c r="A4" s="85" t="s">
        <v>71</v>
      </c>
      <c r="B4" s="28"/>
      <c r="C4" s="28"/>
      <c r="D4" s="28"/>
      <c r="E4" s="21"/>
      <c r="F4" s="21"/>
      <c r="G4" s="30" t="s">
        <v>132</v>
      </c>
      <c r="H4" s="28" t="s">
        <v>133</v>
      </c>
      <c r="I4" s="28"/>
      <c r="J4" s="88"/>
    </row>
    <row r="5" spans="1:10" s="14" customFormat="1" ht="16.5" customHeight="1">
      <c r="A5" s="85" t="s">
        <v>17</v>
      </c>
      <c r="B5" s="28"/>
      <c r="C5" s="28"/>
      <c r="D5" s="28"/>
      <c r="E5" s="21"/>
      <c r="F5" s="21"/>
      <c r="G5" s="30"/>
      <c r="H5" s="28"/>
      <c r="I5" s="28"/>
      <c r="J5" s="88"/>
    </row>
    <row r="6" spans="1:10" s="14" customFormat="1" ht="16.5" customHeight="1">
      <c r="A6" s="43" t="s">
        <v>76</v>
      </c>
      <c r="B6" s="39" t="s">
        <v>23</v>
      </c>
      <c r="C6" s="39" t="s">
        <v>134</v>
      </c>
      <c r="D6" s="39" t="s">
        <v>135</v>
      </c>
      <c r="E6" s="83" t="s">
        <v>136</v>
      </c>
      <c r="F6" s="21"/>
      <c r="G6" s="23" t="s">
        <v>137</v>
      </c>
      <c r="H6" s="83" t="s">
        <v>138</v>
      </c>
      <c r="I6" s="39" t="s">
        <v>139</v>
      </c>
      <c r="J6" s="89" t="s">
        <v>140</v>
      </c>
    </row>
    <row r="7" spans="1:10" s="14" customFormat="1" ht="41.25" customHeight="1">
      <c r="A7" s="35">
        <v>2003</v>
      </c>
      <c r="B7" s="155">
        <f>SUM(C7:J7)</f>
        <v>396420</v>
      </c>
      <c r="C7" s="48">
        <v>380504</v>
      </c>
      <c r="D7" s="48" t="s">
        <v>32</v>
      </c>
      <c r="E7" s="48" t="s">
        <v>32</v>
      </c>
      <c r="F7" s="48"/>
      <c r="G7" s="48">
        <v>7754</v>
      </c>
      <c r="H7" s="48" t="s">
        <v>32</v>
      </c>
      <c r="I7" s="48" t="s">
        <v>32</v>
      </c>
      <c r="J7" s="103">
        <v>8162</v>
      </c>
    </row>
    <row r="8" spans="1:10" s="14" customFormat="1" ht="41.25" customHeight="1">
      <c r="A8" s="35">
        <v>2004</v>
      </c>
      <c r="B8" s="155">
        <f>SUM(C8:J8)</f>
        <v>477595</v>
      </c>
      <c r="C8" s="145">
        <v>440598</v>
      </c>
      <c r="D8" s="145" t="s">
        <v>32</v>
      </c>
      <c r="E8" s="145" t="s">
        <v>32</v>
      </c>
      <c r="F8" s="145"/>
      <c r="G8" s="145">
        <v>8592</v>
      </c>
      <c r="H8" s="145" t="s">
        <v>32</v>
      </c>
      <c r="I8" s="145" t="s">
        <v>32</v>
      </c>
      <c r="J8" s="103">
        <v>28405</v>
      </c>
    </row>
    <row r="9" spans="1:10" s="14" customFormat="1" ht="41.25" customHeight="1">
      <c r="A9" s="35">
        <v>2005</v>
      </c>
      <c r="B9" s="155">
        <v>790075</v>
      </c>
      <c r="C9" s="145">
        <v>499754</v>
      </c>
      <c r="D9" s="145">
        <v>245970</v>
      </c>
      <c r="E9" s="145" t="s">
        <v>32</v>
      </c>
      <c r="F9" s="145"/>
      <c r="G9" s="145">
        <v>6613</v>
      </c>
      <c r="H9" s="145" t="s">
        <v>32</v>
      </c>
      <c r="I9" s="145" t="s">
        <v>32</v>
      </c>
      <c r="J9" s="103">
        <v>37738</v>
      </c>
    </row>
    <row r="10" spans="1:10" s="14" customFormat="1" ht="41.25" customHeight="1">
      <c r="A10" s="35">
        <v>2006</v>
      </c>
      <c r="B10" s="155">
        <v>838774</v>
      </c>
      <c r="C10" s="145">
        <v>541672</v>
      </c>
      <c r="D10" s="145">
        <v>259095</v>
      </c>
      <c r="E10" s="145" t="s">
        <v>32</v>
      </c>
      <c r="F10" s="145"/>
      <c r="G10" s="145">
        <v>4311</v>
      </c>
      <c r="H10" s="145" t="s">
        <v>32</v>
      </c>
      <c r="I10" s="145" t="s">
        <v>32</v>
      </c>
      <c r="J10" s="103">
        <v>33696</v>
      </c>
    </row>
    <row r="11" spans="1:10" s="14" customFormat="1" ht="41.25" customHeight="1">
      <c r="A11" s="49">
        <v>2007</v>
      </c>
      <c r="B11" s="156">
        <f>SUM(C11:J11)</f>
        <v>845684</v>
      </c>
      <c r="C11" s="157">
        <v>543564</v>
      </c>
      <c r="D11" s="157">
        <v>267947</v>
      </c>
      <c r="E11" s="157" t="s">
        <v>32</v>
      </c>
      <c r="F11" s="157"/>
      <c r="G11" s="157">
        <v>2126</v>
      </c>
      <c r="H11" s="157" t="s">
        <v>32</v>
      </c>
      <c r="I11" s="157" t="s">
        <v>32</v>
      </c>
      <c r="J11" s="157">
        <v>32047</v>
      </c>
    </row>
    <row r="12" spans="1:10" s="14" customFormat="1" ht="41.25" customHeight="1">
      <c r="A12" s="110" t="s">
        <v>84</v>
      </c>
      <c r="B12" s="155">
        <f>SUM(C12:J12)</f>
        <v>325335</v>
      </c>
      <c r="C12" s="145">
        <v>202943</v>
      </c>
      <c r="D12" s="145">
        <v>120367</v>
      </c>
      <c r="E12" s="145" t="s">
        <v>32</v>
      </c>
      <c r="F12" s="158"/>
      <c r="G12" s="145">
        <v>1962</v>
      </c>
      <c r="H12" s="145" t="s">
        <v>32</v>
      </c>
      <c r="I12" s="145" t="s">
        <v>32</v>
      </c>
      <c r="J12" s="103">
        <v>63</v>
      </c>
    </row>
    <row r="13" spans="1:10" s="14" customFormat="1" ht="41.25" customHeight="1">
      <c r="A13" s="110" t="s">
        <v>85</v>
      </c>
      <c r="B13" s="155">
        <f aca="true" t="shared" si="0" ref="B13:B18">SUM(C13:J13)</f>
        <v>30330</v>
      </c>
      <c r="C13" s="145">
        <v>22446</v>
      </c>
      <c r="D13" s="145">
        <v>7884</v>
      </c>
      <c r="E13" s="145" t="s">
        <v>32</v>
      </c>
      <c r="F13" s="158"/>
      <c r="G13" s="145" t="s">
        <v>32</v>
      </c>
      <c r="H13" s="145" t="s">
        <v>32</v>
      </c>
      <c r="I13" s="145" t="s">
        <v>32</v>
      </c>
      <c r="J13" s="103" t="s">
        <v>32</v>
      </c>
    </row>
    <row r="14" spans="1:10" s="14" customFormat="1" ht="41.25" customHeight="1">
      <c r="A14" s="110" t="s">
        <v>86</v>
      </c>
      <c r="B14" s="155">
        <f t="shared" si="0"/>
        <v>34381</v>
      </c>
      <c r="C14" s="145">
        <v>27903</v>
      </c>
      <c r="D14" s="145">
        <v>6478</v>
      </c>
      <c r="E14" s="145" t="s">
        <v>32</v>
      </c>
      <c r="F14" s="158"/>
      <c r="G14" s="145" t="s">
        <v>32</v>
      </c>
      <c r="H14" s="145" t="s">
        <v>32</v>
      </c>
      <c r="I14" s="145" t="s">
        <v>32</v>
      </c>
      <c r="J14" s="103" t="s">
        <v>32</v>
      </c>
    </row>
    <row r="15" spans="1:10" s="54" customFormat="1" ht="41.25" customHeight="1">
      <c r="A15" s="110" t="s">
        <v>87</v>
      </c>
      <c r="B15" s="155">
        <f t="shared" si="0"/>
        <v>323903</v>
      </c>
      <c r="C15" s="145">
        <v>196367</v>
      </c>
      <c r="D15" s="145">
        <v>109174</v>
      </c>
      <c r="E15" s="145" t="s">
        <v>32</v>
      </c>
      <c r="F15" s="158"/>
      <c r="G15" s="145">
        <v>164</v>
      </c>
      <c r="H15" s="145" t="s">
        <v>32</v>
      </c>
      <c r="I15" s="145" t="s">
        <v>32</v>
      </c>
      <c r="J15" s="145">
        <v>18198</v>
      </c>
    </row>
    <row r="16" spans="1:15" ht="41.25" customHeight="1">
      <c r="A16" s="110" t="s">
        <v>88</v>
      </c>
      <c r="B16" s="155">
        <f t="shared" si="0"/>
        <v>58078</v>
      </c>
      <c r="C16" s="159">
        <v>32500</v>
      </c>
      <c r="D16" s="159">
        <v>11792</v>
      </c>
      <c r="E16" s="159" t="s">
        <v>32</v>
      </c>
      <c r="F16" s="158"/>
      <c r="G16" s="159" t="s">
        <v>32</v>
      </c>
      <c r="H16" s="159" t="s">
        <v>32</v>
      </c>
      <c r="I16" s="159" t="s">
        <v>32</v>
      </c>
      <c r="J16" s="159">
        <v>13786</v>
      </c>
      <c r="K16" s="160"/>
      <c r="L16" s="14"/>
      <c r="M16" s="14"/>
      <c r="N16" s="14"/>
      <c r="O16" s="14"/>
    </row>
    <row r="17" spans="1:15" ht="41.25" customHeight="1">
      <c r="A17" s="110" t="s">
        <v>89</v>
      </c>
      <c r="B17" s="155">
        <f t="shared" si="0"/>
        <v>39027</v>
      </c>
      <c r="C17" s="159">
        <v>36355</v>
      </c>
      <c r="D17" s="159">
        <v>2672</v>
      </c>
      <c r="E17" s="159" t="s">
        <v>32</v>
      </c>
      <c r="F17" s="158"/>
      <c r="G17" s="159" t="s">
        <v>32</v>
      </c>
      <c r="H17" s="159" t="s">
        <v>32</v>
      </c>
      <c r="I17" s="159" t="s">
        <v>32</v>
      </c>
      <c r="J17" s="159" t="s">
        <v>32</v>
      </c>
      <c r="K17" s="160"/>
      <c r="L17" s="14"/>
      <c r="M17" s="14"/>
      <c r="N17" s="14"/>
      <c r="O17" s="14"/>
    </row>
    <row r="18" spans="1:15" ht="41.25" customHeight="1">
      <c r="A18" s="117" t="s">
        <v>90</v>
      </c>
      <c r="B18" s="161">
        <f t="shared" si="0"/>
        <v>34630</v>
      </c>
      <c r="C18" s="162">
        <v>25050</v>
      </c>
      <c r="D18" s="162">
        <v>9580</v>
      </c>
      <c r="E18" s="162" t="s">
        <v>32</v>
      </c>
      <c r="F18" s="158"/>
      <c r="G18" s="162" t="s">
        <v>32</v>
      </c>
      <c r="H18" s="162" t="s">
        <v>32</v>
      </c>
      <c r="I18" s="162" t="s">
        <v>32</v>
      </c>
      <c r="J18" s="163" t="s">
        <v>32</v>
      </c>
      <c r="K18" s="160"/>
      <c r="L18" s="14"/>
      <c r="M18" s="14"/>
      <c r="N18" s="14"/>
      <c r="O18" s="14"/>
    </row>
    <row r="19" ht="19.5" customHeight="1">
      <c r="A19" s="70" t="s">
        <v>91</v>
      </c>
    </row>
  </sheetData>
  <mergeCells count="3">
    <mergeCell ref="A1:E1"/>
    <mergeCell ref="G1:J1"/>
    <mergeCell ref="G3:H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2">
      <pane xSplit="1" ySplit="5" topLeftCell="E13" activePane="bottomRight" state="frozen"/>
      <selection pane="topLeft" activeCell="A2" sqref="A2"/>
      <selection pane="topRight" activeCell="E2" sqref="E2"/>
      <selection pane="bottomLeft" activeCell="A13" sqref="A13"/>
      <selection pane="bottomRight" activeCell="D15" sqref="D15"/>
    </sheetView>
  </sheetViews>
  <sheetFormatPr defaultColWidth="8.88671875" defaultRowHeight="13.5"/>
  <cols>
    <col min="1" max="1" width="14.5546875" style="1" customWidth="1"/>
    <col min="2" max="5" width="16.10546875" style="2" customWidth="1"/>
    <col min="6" max="6" width="2.77734375" style="96" customWidth="1"/>
    <col min="7" max="10" width="17.4453125" style="2" customWidth="1"/>
    <col min="11" max="16384" width="8.88671875" style="7" customWidth="1"/>
  </cols>
  <sheetData>
    <row r="1" spans="1:10" s="11" customFormat="1" ht="45" customHeight="1">
      <c r="A1" s="8" t="s">
        <v>141</v>
      </c>
      <c r="B1" s="8"/>
      <c r="C1" s="8"/>
      <c r="D1" s="8"/>
      <c r="E1" s="8"/>
      <c r="F1" s="9"/>
      <c r="G1" s="10" t="s">
        <v>142</v>
      </c>
      <c r="H1" s="10"/>
      <c r="I1" s="10"/>
      <c r="J1" s="10"/>
    </row>
    <row r="2" spans="1:10" s="14" customFormat="1" ht="25.5" customHeight="1">
      <c r="A2" s="12" t="s">
        <v>143</v>
      </c>
      <c r="B2" s="13"/>
      <c r="C2" s="13"/>
      <c r="D2" s="13"/>
      <c r="E2" s="13"/>
      <c r="F2" s="98"/>
      <c r="G2" s="13"/>
      <c r="H2" s="13"/>
      <c r="I2" s="13"/>
      <c r="J2" s="19" t="s">
        <v>144</v>
      </c>
    </row>
    <row r="3" spans="1:10" s="14" customFormat="1" ht="16.5" customHeight="1">
      <c r="A3" s="85" t="s">
        <v>4</v>
      </c>
      <c r="B3" s="101" t="s">
        <v>126</v>
      </c>
      <c r="C3" s="101" t="s">
        <v>127</v>
      </c>
      <c r="D3" s="101" t="s">
        <v>128</v>
      </c>
      <c r="E3" s="154" t="s">
        <v>129</v>
      </c>
      <c r="F3" s="21"/>
      <c r="G3" s="24" t="s">
        <v>130</v>
      </c>
      <c r="H3" s="24"/>
      <c r="I3" s="101" t="s">
        <v>131</v>
      </c>
      <c r="J3" s="102" t="s">
        <v>105</v>
      </c>
    </row>
    <row r="4" spans="1:10" s="14" customFormat="1" ht="16.5" customHeight="1">
      <c r="A4" s="85" t="s">
        <v>71</v>
      </c>
      <c r="B4" s="28"/>
      <c r="C4" s="28"/>
      <c r="D4" s="28"/>
      <c r="E4" s="21"/>
      <c r="F4" s="21"/>
      <c r="G4" s="31" t="s">
        <v>132</v>
      </c>
      <c r="H4" s="37" t="s">
        <v>133</v>
      </c>
      <c r="I4" s="28"/>
      <c r="J4" s="88"/>
    </row>
    <row r="5" spans="1:10" s="14" customFormat="1" ht="16.5" customHeight="1">
      <c r="A5" s="85" t="s">
        <v>17</v>
      </c>
      <c r="B5" s="28"/>
      <c r="C5" s="28"/>
      <c r="D5" s="28"/>
      <c r="E5" s="21"/>
      <c r="F5" s="21"/>
      <c r="G5" s="21"/>
      <c r="H5" s="88"/>
      <c r="I5" s="28"/>
      <c r="J5" s="88"/>
    </row>
    <row r="6" spans="1:10" s="14" customFormat="1" ht="16.5" customHeight="1">
      <c r="A6" s="43" t="s">
        <v>76</v>
      </c>
      <c r="B6" s="39" t="s">
        <v>23</v>
      </c>
      <c r="C6" s="39" t="s">
        <v>134</v>
      </c>
      <c r="D6" s="39" t="s">
        <v>135</v>
      </c>
      <c r="E6" s="83" t="s">
        <v>136</v>
      </c>
      <c r="F6" s="21"/>
      <c r="G6" s="23" t="s">
        <v>137</v>
      </c>
      <c r="H6" s="83" t="s">
        <v>138</v>
      </c>
      <c r="I6" s="39" t="s">
        <v>139</v>
      </c>
      <c r="J6" s="89" t="s">
        <v>140</v>
      </c>
    </row>
    <row r="7" spans="1:10" s="14" customFormat="1" ht="41.25" customHeight="1">
      <c r="A7" s="35">
        <v>2003</v>
      </c>
      <c r="B7" s="145">
        <f>SUM(C7:J7)</f>
        <v>182774</v>
      </c>
      <c r="C7" s="48">
        <v>173355</v>
      </c>
      <c r="D7" s="48" t="s">
        <v>32</v>
      </c>
      <c r="E7" s="48" t="s">
        <v>32</v>
      </c>
      <c r="F7" s="48"/>
      <c r="G7" s="48">
        <v>4550</v>
      </c>
      <c r="H7" s="48" t="s">
        <v>32</v>
      </c>
      <c r="I7" s="103" t="s">
        <v>32</v>
      </c>
      <c r="J7" s="103">
        <v>4869</v>
      </c>
    </row>
    <row r="8" spans="1:10" s="14" customFormat="1" ht="41.25" customHeight="1">
      <c r="A8" s="35">
        <v>2004</v>
      </c>
      <c r="B8" s="145">
        <f>SUM(C8:J8)</f>
        <v>269515</v>
      </c>
      <c r="C8" s="145">
        <v>246530</v>
      </c>
      <c r="D8" s="145" t="s">
        <v>32</v>
      </c>
      <c r="E8" s="145" t="s">
        <v>32</v>
      </c>
      <c r="F8" s="145"/>
      <c r="G8" s="145">
        <v>6075</v>
      </c>
      <c r="H8" s="145" t="s">
        <v>32</v>
      </c>
      <c r="I8" s="145" t="s">
        <v>32</v>
      </c>
      <c r="J8" s="103">
        <v>16910</v>
      </c>
    </row>
    <row r="9" spans="1:10" s="14" customFormat="1" ht="41.25" customHeight="1">
      <c r="A9" s="35">
        <v>2005</v>
      </c>
      <c r="B9" s="145">
        <v>502650</v>
      </c>
      <c r="C9" s="145">
        <v>261897</v>
      </c>
      <c r="D9" s="145">
        <v>213257</v>
      </c>
      <c r="E9" s="145" t="s">
        <v>32</v>
      </c>
      <c r="F9" s="145"/>
      <c r="G9" s="145">
        <v>4501</v>
      </c>
      <c r="H9" s="145" t="s">
        <v>32</v>
      </c>
      <c r="I9" s="145" t="s">
        <v>32</v>
      </c>
      <c r="J9" s="103">
        <v>22995</v>
      </c>
    </row>
    <row r="10" spans="1:10" s="14" customFormat="1" ht="41.25" customHeight="1">
      <c r="A10" s="35">
        <v>2006</v>
      </c>
      <c r="B10" s="145">
        <v>539179</v>
      </c>
      <c r="C10" s="145">
        <v>287452</v>
      </c>
      <c r="D10" s="145">
        <v>228028</v>
      </c>
      <c r="E10" s="145" t="s">
        <v>32</v>
      </c>
      <c r="F10" s="145"/>
      <c r="G10" s="145">
        <v>3040</v>
      </c>
      <c r="H10" s="145" t="s">
        <v>32</v>
      </c>
      <c r="I10" s="145" t="s">
        <v>32</v>
      </c>
      <c r="J10" s="103">
        <v>20659</v>
      </c>
    </row>
    <row r="11" spans="1:10" s="14" customFormat="1" ht="41.25" customHeight="1">
      <c r="A11" s="49">
        <v>2007</v>
      </c>
      <c r="B11" s="157">
        <f>C11+D11+G11+J11</f>
        <v>545572</v>
      </c>
      <c r="C11" s="157">
        <v>286650</v>
      </c>
      <c r="D11" s="157">
        <v>237127</v>
      </c>
      <c r="E11" s="164">
        <v>0</v>
      </c>
      <c r="F11" s="157"/>
      <c r="G11" s="157">
        <v>1427</v>
      </c>
      <c r="H11" s="164">
        <v>0</v>
      </c>
      <c r="I11" s="164">
        <v>0</v>
      </c>
      <c r="J11" s="157">
        <v>20368</v>
      </c>
    </row>
    <row r="12" spans="1:10" s="14" customFormat="1" ht="41.25" customHeight="1">
      <c r="A12" s="110" t="s">
        <v>84</v>
      </c>
      <c r="B12" s="145">
        <f aca="true" t="shared" si="0" ref="B12:B18">SUM(C12:J12)</f>
        <v>209840.66999999998</v>
      </c>
      <c r="C12" s="145">
        <v>102993.73</v>
      </c>
      <c r="D12" s="145">
        <v>105493.56</v>
      </c>
      <c r="E12" s="144">
        <v>0</v>
      </c>
      <c r="F12" s="145"/>
      <c r="G12" s="145">
        <v>1305.71</v>
      </c>
      <c r="H12" s="144">
        <v>0</v>
      </c>
      <c r="I12" s="144">
        <v>0</v>
      </c>
      <c r="J12" s="103">
        <v>47.67</v>
      </c>
    </row>
    <row r="13" spans="1:10" s="14" customFormat="1" ht="41.25" customHeight="1">
      <c r="A13" s="110" t="s">
        <v>85</v>
      </c>
      <c r="B13" s="145">
        <f t="shared" si="0"/>
        <v>19884.53</v>
      </c>
      <c r="C13" s="145">
        <v>12851.56</v>
      </c>
      <c r="D13" s="145">
        <v>7032.97</v>
      </c>
      <c r="E13" s="144">
        <v>0</v>
      </c>
      <c r="F13" s="145"/>
      <c r="G13" s="144">
        <v>0</v>
      </c>
      <c r="H13" s="144">
        <v>0</v>
      </c>
      <c r="I13" s="144">
        <v>0</v>
      </c>
      <c r="J13" s="165">
        <v>0</v>
      </c>
    </row>
    <row r="14" spans="1:10" s="14" customFormat="1" ht="41.25" customHeight="1">
      <c r="A14" s="110" t="s">
        <v>86</v>
      </c>
      <c r="B14" s="145">
        <f t="shared" si="0"/>
        <v>22225.370000000003</v>
      </c>
      <c r="C14" s="145">
        <v>16527.74</v>
      </c>
      <c r="D14" s="145">
        <v>5697.63</v>
      </c>
      <c r="E14" s="144">
        <v>0</v>
      </c>
      <c r="F14" s="145"/>
      <c r="G14" s="144">
        <v>0</v>
      </c>
      <c r="H14" s="144">
        <v>0</v>
      </c>
      <c r="I14" s="144">
        <v>0</v>
      </c>
      <c r="J14" s="165">
        <v>0</v>
      </c>
    </row>
    <row r="15" spans="1:10" s="54" customFormat="1" ht="41.25" customHeight="1">
      <c r="A15" s="110" t="s">
        <v>87</v>
      </c>
      <c r="B15" s="145">
        <f t="shared" si="0"/>
        <v>208804.35</v>
      </c>
      <c r="C15" s="145">
        <v>99673.36</v>
      </c>
      <c r="D15" s="145">
        <v>97278.97</v>
      </c>
      <c r="E15" s="144">
        <v>0</v>
      </c>
      <c r="F15" s="145"/>
      <c r="G15" s="145">
        <v>122.13</v>
      </c>
      <c r="H15" s="144">
        <v>0</v>
      </c>
      <c r="I15" s="144">
        <v>0</v>
      </c>
      <c r="J15" s="145">
        <v>11729.89</v>
      </c>
    </row>
    <row r="16" spans="1:10" ht="41.25" customHeight="1">
      <c r="A16" s="110" t="s">
        <v>88</v>
      </c>
      <c r="B16" s="145">
        <f t="shared" si="0"/>
        <v>39016.59</v>
      </c>
      <c r="C16" s="159">
        <v>19554.670000000002</v>
      </c>
      <c r="D16" s="159">
        <v>10871.73</v>
      </c>
      <c r="E16" s="166">
        <v>0</v>
      </c>
      <c r="F16" s="159"/>
      <c r="G16" s="166">
        <v>0</v>
      </c>
      <c r="H16" s="166">
        <v>0</v>
      </c>
      <c r="I16" s="167">
        <v>0</v>
      </c>
      <c r="J16" s="159">
        <v>8590.19</v>
      </c>
    </row>
    <row r="17" spans="1:10" ht="41.25" customHeight="1">
      <c r="A17" s="110" t="s">
        <v>89</v>
      </c>
      <c r="B17" s="145">
        <f t="shared" si="0"/>
        <v>24020.38</v>
      </c>
      <c r="C17" s="159">
        <v>21694.35</v>
      </c>
      <c r="D17" s="159">
        <v>2326.03</v>
      </c>
      <c r="E17" s="166">
        <v>0</v>
      </c>
      <c r="F17" s="159"/>
      <c r="G17" s="166">
        <v>0</v>
      </c>
      <c r="H17" s="166">
        <v>0</v>
      </c>
      <c r="I17" s="167">
        <v>0</v>
      </c>
      <c r="J17" s="166">
        <v>0</v>
      </c>
    </row>
    <row r="18" spans="1:10" ht="41.25" customHeight="1">
      <c r="A18" s="117" t="s">
        <v>90</v>
      </c>
      <c r="B18" s="161">
        <f t="shared" si="0"/>
        <v>21780.21</v>
      </c>
      <c r="C18" s="163">
        <v>13354.39</v>
      </c>
      <c r="D18" s="163">
        <v>8425.82</v>
      </c>
      <c r="E18" s="168">
        <v>0</v>
      </c>
      <c r="F18" s="159"/>
      <c r="G18" s="168">
        <v>0</v>
      </c>
      <c r="H18" s="168">
        <v>0</v>
      </c>
      <c r="I18" s="168">
        <v>0</v>
      </c>
      <c r="J18" s="168">
        <v>0</v>
      </c>
    </row>
    <row r="19" ht="15.75" customHeight="1">
      <c r="A19" s="70" t="s">
        <v>91</v>
      </c>
    </row>
  </sheetData>
  <mergeCells count="3">
    <mergeCell ref="A1:E1"/>
    <mergeCell ref="G1:J1"/>
    <mergeCell ref="G3:H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zoomScaleSheetLayoutView="100" workbookViewId="0" topLeftCell="I10">
      <selection activeCell="S11" sqref="S11"/>
    </sheetView>
  </sheetViews>
  <sheetFormatPr defaultColWidth="8.88671875" defaultRowHeight="13.5"/>
  <cols>
    <col min="1" max="1" width="9.77734375" style="1" customWidth="1"/>
    <col min="2" max="9" width="9.4453125" style="2" customWidth="1"/>
    <col min="10" max="10" width="2.77734375" style="2" customWidth="1"/>
    <col min="11" max="11" width="7.4453125" style="2" customWidth="1"/>
    <col min="12" max="12" width="6.99609375" style="96" customWidth="1"/>
    <col min="13" max="19" width="6.99609375" style="2" customWidth="1"/>
    <col min="20" max="20" width="7.4453125" style="2" customWidth="1"/>
    <col min="21" max="16384" width="8.88671875" style="7" customWidth="1"/>
  </cols>
  <sheetData>
    <row r="1" spans="1:20" s="171" customFormat="1" ht="45" customHeight="1">
      <c r="A1" s="8" t="s">
        <v>145</v>
      </c>
      <c r="B1" s="8"/>
      <c r="C1" s="8"/>
      <c r="D1" s="8"/>
      <c r="E1" s="8"/>
      <c r="F1" s="8"/>
      <c r="G1" s="8"/>
      <c r="H1" s="8"/>
      <c r="I1" s="8"/>
      <c r="J1" s="169"/>
      <c r="K1" s="170" t="s">
        <v>146</v>
      </c>
      <c r="L1" s="170"/>
      <c r="M1" s="170"/>
      <c r="N1" s="170"/>
      <c r="O1" s="170"/>
      <c r="P1" s="170"/>
      <c r="Q1" s="170"/>
      <c r="R1" s="170"/>
      <c r="S1" s="170"/>
      <c r="T1" s="170"/>
    </row>
    <row r="2" spans="1:20" s="14" customFormat="1" ht="25.5" customHeight="1">
      <c r="A2" s="12" t="s">
        <v>147</v>
      </c>
      <c r="B2" s="13"/>
      <c r="C2" s="18"/>
      <c r="D2" s="18"/>
      <c r="E2" s="18"/>
      <c r="F2" s="172"/>
      <c r="G2" s="18"/>
      <c r="H2" s="18"/>
      <c r="I2" s="18"/>
      <c r="J2" s="173"/>
      <c r="K2" s="172"/>
      <c r="L2" s="172"/>
      <c r="M2" s="18"/>
      <c r="N2" s="18"/>
      <c r="O2" s="18"/>
      <c r="P2" s="172"/>
      <c r="Q2" s="18"/>
      <c r="R2" s="18"/>
      <c r="S2" s="18"/>
      <c r="T2" s="19" t="s">
        <v>148</v>
      </c>
    </row>
    <row r="3" spans="1:20" s="14" customFormat="1" ht="16.5" customHeight="1">
      <c r="A3" s="174"/>
      <c r="B3" s="175" t="s">
        <v>149</v>
      </c>
      <c r="C3" s="175" t="s">
        <v>150</v>
      </c>
      <c r="D3" s="176" t="s">
        <v>64</v>
      </c>
      <c r="E3" s="176" t="s">
        <v>151</v>
      </c>
      <c r="F3" s="177" t="s">
        <v>152</v>
      </c>
      <c r="G3" s="177"/>
      <c r="H3" s="177"/>
      <c r="I3" s="177"/>
      <c r="J3" s="178"/>
      <c r="K3" s="179" t="s">
        <v>153</v>
      </c>
      <c r="L3" s="179"/>
      <c r="M3" s="179"/>
      <c r="N3" s="179"/>
      <c r="O3" s="179"/>
      <c r="P3" s="176" t="s">
        <v>154</v>
      </c>
      <c r="Q3" s="176"/>
      <c r="R3" s="176"/>
      <c r="S3" s="176"/>
      <c r="T3" s="180" t="s">
        <v>155</v>
      </c>
    </row>
    <row r="4" spans="1:20" s="14" customFormat="1" ht="16.5" customHeight="1">
      <c r="A4" s="181" t="s">
        <v>156</v>
      </c>
      <c r="B4" s="182"/>
      <c r="C4" s="182"/>
      <c r="D4" s="85" t="s">
        <v>72</v>
      </c>
      <c r="E4" s="182" t="s">
        <v>157</v>
      </c>
      <c r="F4" s="183" t="s">
        <v>158</v>
      </c>
      <c r="G4" s="183"/>
      <c r="H4" s="183"/>
      <c r="I4" s="183"/>
      <c r="J4" s="178"/>
      <c r="K4" s="184" t="s">
        <v>159</v>
      </c>
      <c r="L4" s="184"/>
      <c r="M4" s="184"/>
      <c r="N4" s="184"/>
      <c r="O4" s="176" t="s">
        <v>160</v>
      </c>
      <c r="P4" s="185" t="s">
        <v>161</v>
      </c>
      <c r="Q4" s="185"/>
      <c r="R4" s="185"/>
      <c r="S4" s="185"/>
      <c r="T4" s="186" t="s">
        <v>162</v>
      </c>
    </row>
    <row r="5" spans="1:20" s="14" customFormat="1" ht="16.5" customHeight="1">
      <c r="A5" s="181"/>
      <c r="B5" s="182"/>
      <c r="C5" s="182"/>
      <c r="D5" s="85"/>
      <c r="E5" s="182"/>
      <c r="F5" s="187" t="s">
        <v>163</v>
      </c>
      <c r="G5" s="187"/>
      <c r="H5" s="187"/>
      <c r="I5" s="187"/>
      <c r="J5" s="178"/>
      <c r="K5" s="188" t="s">
        <v>164</v>
      </c>
      <c r="L5" s="188"/>
      <c r="M5" s="188"/>
      <c r="N5" s="188"/>
      <c r="O5" s="182" t="s">
        <v>157</v>
      </c>
      <c r="P5" s="189" t="s">
        <v>165</v>
      </c>
      <c r="Q5" s="189"/>
      <c r="R5" s="189"/>
      <c r="S5" s="176" t="s">
        <v>160</v>
      </c>
      <c r="T5" s="190" t="s">
        <v>166</v>
      </c>
    </row>
    <row r="6" spans="1:20" s="14" customFormat="1" ht="16.5" customHeight="1">
      <c r="A6" s="191"/>
      <c r="B6" s="191"/>
      <c r="C6" s="192"/>
      <c r="D6" s="192"/>
      <c r="E6" s="192"/>
      <c r="F6" s="176" t="s">
        <v>102</v>
      </c>
      <c r="G6" s="176" t="s">
        <v>167</v>
      </c>
      <c r="H6" s="176" t="s">
        <v>168</v>
      </c>
      <c r="I6" s="183" t="s">
        <v>169</v>
      </c>
      <c r="J6" s="178"/>
      <c r="K6" s="184" t="s">
        <v>102</v>
      </c>
      <c r="L6" s="176" t="s">
        <v>167</v>
      </c>
      <c r="M6" s="176" t="s">
        <v>168</v>
      </c>
      <c r="N6" s="176" t="s">
        <v>169</v>
      </c>
      <c r="P6" s="176" t="s">
        <v>102</v>
      </c>
      <c r="Q6" s="176" t="s">
        <v>170</v>
      </c>
      <c r="R6" s="176" t="s">
        <v>171</v>
      </c>
      <c r="S6" s="182" t="s">
        <v>157</v>
      </c>
      <c r="T6" s="193" t="s">
        <v>172</v>
      </c>
    </row>
    <row r="7" spans="1:20" s="14" customFormat="1" ht="16.5" customHeight="1">
      <c r="A7" s="181" t="s">
        <v>173</v>
      </c>
      <c r="B7" s="182" t="s">
        <v>174</v>
      </c>
      <c r="C7" s="182" t="s">
        <v>175</v>
      </c>
      <c r="D7" s="182" t="s">
        <v>23</v>
      </c>
      <c r="E7" s="182"/>
      <c r="G7" s="194" t="s">
        <v>176</v>
      </c>
      <c r="H7" s="194" t="s">
        <v>177</v>
      </c>
      <c r="I7" s="195" t="s">
        <v>178</v>
      </c>
      <c r="J7" s="178"/>
      <c r="L7" s="196" t="s">
        <v>176</v>
      </c>
      <c r="M7" s="196" t="s">
        <v>177</v>
      </c>
      <c r="N7" s="196" t="s">
        <v>178</v>
      </c>
      <c r="P7" s="192"/>
      <c r="Q7" s="192"/>
      <c r="R7" s="192"/>
      <c r="S7" s="192"/>
      <c r="T7" s="197" t="s">
        <v>179</v>
      </c>
    </row>
    <row r="8" spans="1:20" s="14" customFormat="1" ht="16.5" customHeight="1">
      <c r="A8" s="188"/>
      <c r="B8" s="198" t="s">
        <v>180</v>
      </c>
      <c r="C8" s="198" t="s">
        <v>181</v>
      </c>
      <c r="D8" s="198" t="s">
        <v>77</v>
      </c>
      <c r="E8" s="198" t="s">
        <v>182</v>
      </c>
      <c r="F8" s="198" t="s">
        <v>23</v>
      </c>
      <c r="G8" s="199" t="s">
        <v>183</v>
      </c>
      <c r="H8" s="199" t="s">
        <v>184</v>
      </c>
      <c r="I8" s="200" t="s">
        <v>185</v>
      </c>
      <c r="J8" s="178"/>
      <c r="K8" s="188" t="s">
        <v>23</v>
      </c>
      <c r="L8" s="201" t="s">
        <v>183</v>
      </c>
      <c r="M8" s="201" t="s">
        <v>184</v>
      </c>
      <c r="N8" s="201" t="s">
        <v>185</v>
      </c>
      <c r="O8" s="198" t="s">
        <v>186</v>
      </c>
      <c r="P8" s="198" t="s">
        <v>23</v>
      </c>
      <c r="Q8" s="198" t="s">
        <v>187</v>
      </c>
      <c r="R8" s="198" t="s">
        <v>188</v>
      </c>
      <c r="S8" s="198" t="s">
        <v>186</v>
      </c>
      <c r="T8" s="202" t="s">
        <v>189</v>
      </c>
    </row>
    <row r="9" spans="1:20" ht="93.75" customHeight="1">
      <c r="A9" s="203">
        <v>2003</v>
      </c>
      <c r="B9" s="204" t="s">
        <v>32</v>
      </c>
      <c r="C9" s="205" t="s">
        <v>32</v>
      </c>
      <c r="D9" s="204" t="s">
        <v>32</v>
      </c>
      <c r="E9" s="204" t="s">
        <v>32</v>
      </c>
      <c r="F9" s="204" t="s">
        <v>32</v>
      </c>
      <c r="G9" s="204" t="s">
        <v>32</v>
      </c>
      <c r="H9" s="206" t="s">
        <v>32</v>
      </c>
      <c r="I9" s="204" t="s">
        <v>32</v>
      </c>
      <c r="J9" s="204"/>
      <c r="K9" s="206" t="s">
        <v>32</v>
      </c>
      <c r="L9" s="204" t="s">
        <v>32</v>
      </c>
      <c r="M9" s="204" t="s">
        <v>32</v>
      </c>
      <c r="N9" s="206" t="s">
        <v>32</v>
      </c>
      <c r="O9" s="206" t="s">
        <v>32</v>
      </c>
      <c r="P9" s="206" t="s">
        <v>32</v>
      </c>
      <c r="Q9" s="204" t="s">
        <v>32</v>
      </c>
      <c r="R9" s="206" t="s">
        <v>32</v>
      </c>
      <c r="S9" s="206" t="s">
        <v>32</v>
      </c>
      <c r="T9" s="206" t="s">
        <v>32</v>
      </c>
    </row>
    <row r="10" spans="1:20" ht="93.75" customHeight="1">
      <c r="A10" s="203">
        <v>2004</v>
      </c>
      <c r="B10" s="204" t="s">
        <v>32</v>
      </c>
      <c r="C10" s="205" t="s">
        <v>32</v>
      </c>
      <c r="D10" s="204" t="s">
        <v>32</v>
      </c>
      <c r="E10" s="204" t="s">
        <v>32</v>
      </c>
      <c r="F10" s="204" t="s">
        <v>32</v>
      </c>
      <c r="G10" s="204" t="s">
        <v>32</v>
      </c>
      <c r="H10" s="206" t="s">
        <v>32</v>
      </c>
      <c r="I10" s="204" t="s">
        <v>32</v>
      </c>
      <c r="J10" s="204"/>
      <c r="K10" s="204" t="s">
        <v>32</v>
      </c>
      <c r="L10" s="204" t="s">
        <v>32</v>
      </c>
      <c r="M10" s="204" t="s">
        <v>32</v>
      </c>
      <c r="N10" s="206" t="s">
        <v>32</v>
      </c>
      <c r="O10" s="206" t="s">
        <v>32</v>
      </c>
      <c r="P10" s="204" t="s">
        <v>32</v>
      </c>
      <c r="Q10" s="204" t="s">
        <v>32</v>
      </c>
      <c r="R10" s="206" t="s">
        <v>32</v>
      </c>
      <c r="S10" s="204" t="s">
        <v>32</v>
      </c>
      <c r="T10" s="206" t="s">
        <v>32</v>
      </c>
    </row>
    <row r="11" spans="1:20" ht="93.75" customHeight="1">
      <c r="A11" s="203">
        <v>2005</v>
      </c>
      <c r="B11" s="207" t="s">
        <v>190</v>
      </c>
      <c r="C11" s="207" t="s">
        <v>32</v>
      </c>
      <c r="D11" s="208">
        <v>24912</v>
      </c>
      <c r="E11" s="208">
        <v>533.64</v>
      </c>
      <c r="F11" s="208">
        <v>11331</v>
      </c>
      <c r="G11" s="208" t="s">
        <v>32</v>
      </c>
      <c r="H11" s="208">
        <v>7490</v>
      </c>
      <c r="I11" s="208">
        <v>3841</v>
      </c>
      <c r="J11" s="207"/>
      <c r="K11" s="207" t="s">
        <v>32</v>
      </c>
      <c r="L11" s="207" t="s">
        <v>32</v>
      </c>
      <c r="M11" s="207" t="s">
        <v>32</v>
      </c>
      <c r="N11" s="209" t="s">
        <v>32</v>
      </c>
      <c r="O11" s="205">
        <v>3.33</v>
      </c>
      <c r="P11" s="208">
        <v>13581</v>
      </c>
      <c r="Q11" s="207" t="s">
        <v>32</v>
      </c>
      <c r="R11" s="207">
        <v>13581</v>
      </c>
      <c r="S11" s="204">
        <v>530.3100000000001</v>
      </c>
      <c r="T11" s="205">
        <v>45.5</v>
      </c>
    </row>
    <row r="12" spans="1:20" ht="93.75" customHeight="1">
      <c r="A12" s="203">
        <v>2006</v>
      </c>
      <c r="B12" s="207" t="s">
        <v>190</v>
      </c>
      <c r="C12" s="207" t="s">
        <v>32</v>
      </c>
      <c r="D12" s="208">
        <v>24420</v>
      </c>
      <c r="E12" s="208">
        <v>533.46</v>
      </c>
      <c r="F12" s="208">
        <v>10307</v>
      </c>
      <c r="G12" s="208" t="s">
        <v>32</v>
      </c>
      <c r="H12" s="208">
        <v>6764</v>
      </c>
      <c r="I12" s="208">
        <v>3543</v>
      </c>
      <c r="J12" s="207"/>
      <c r="K12" s="207" t="s">
        <v>32</v>
      </c>
      <c r="L12" s="207" t="s">
        <v>32</v>
      </c>
      <c r="M12" s="207" t="s">
        <v>32</v>
      </c>
      <c r="N12" s="209" t="s">
        <v>32</v>
      </c>
      <c r="O12" s="205">
        <v>3.33</v>
      </c>
      <c r="P12" s="208">
        <v>14113</v>
      </c>
      <c r="Q12" s="207" t="s">
        <v>32</v>
      </c>
      <c r="R12" s="207">
        <v>14113</v>
      </c>
      <c r="S12" s="204">
        <v>530.14</v>
      </c>
      <c r="T12" s="205">
        <v>42.21</v>
      </c>
    </row>
    <row r="13" spans="1:20" ht="93.75" customHeight="1">
      <c r="A13" s="210">
        <v>2007</v>
      </c>
      <c r="B13" s="211" t="s">
        <v>190</v>
      </c>
      <c r="C13" s="212">
        <v>0</v>
      </c>
      <c r="D13" s="211">
        <v>26912</v>
      </c>
      <c r="E13" s="213">
        <v>533.64</v>
      </c>
      <c r="F13" s="211">
        <v>11914</v>
      </c>
      <c r="G13" s="214">
        <v>0</v>
      </c>
      <c r="H13" s="215">
        <v>8760</v>
      </c>
      <c r="I13" s="215">
        <v>3154</v>
      </c>
      <c r="J13" s="216"/>
      <c r="K13" s="212">
        <v>0</v>
      </c>
      <c r="L13" s="214">
        <v>0</v>
      </c>
      <c r="M13" s="214">
        <v>0</v>
      </c>
      <c r="N13" s="212">
        <v>0</v>
      </c>
      <c r="O13" s="217">
        <v>3.12</v>
      </c>
      <c r="P13" s="215">
        <v>14998</v>
      </c>
      <c r="Q13" s="211" t="s">
        <v>32</v>
      </c>
      <c r="R13" s="215">
        <v>14998</v>
      </c>
      <c r="S13" s="213">
        <v>530.52</v>
      </c>
      <c r="T13" s="217">
        <v>44.27</v>
      </c>
    </row>
    <row r="14" spans="1:12" ht="19.5" customHeight="1">
      <c r="A14" s="70" t="s">
        <v>91</v>
      </c>
      <c r="L14" s="98"/>
    </row>
    <row r="15" spans="1:20" ht="12.7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</row>
    <row r="16" spans="1:20" ht="13.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M16" s="4"/>
      <c r="N16" s="4"/>
      <c r="O16" s="4"/>
      <c r="P16" s="4"/>
      <c r="Q16" s="4"/>
      <c r="R16" s="4"/>
      <c r="S16" s="4"/>
      <c r="T16" s="4"/>
    </row>
    <row r="17" spans="1:20" ht="13.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M17" s="4"/>
      <c r="N17" s="4"/>
      <c r="O17" s="4"/>
      <c r="P17" s="4"/>
      <c r="Q17" s="4"/>
      <c r="R17" s="4"/>
      <c r="S17" s="4"/>
      <c r="T17" s="4"/>
    </row>
    <row r="18" spans="1:20" ht="13.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M18" s="4"/>
      <c r="N18" s="4"/>
      <c r="O18" s="4"/>
      <c r="P18" s="4"/>
      <c r="Q18" s="4"/>
      <c r="R18" s="4"/>
      <c r="S18" s="4"/>
      <c r="T18" s="4"/>
    </row>
    <row r="19" spans="1:20" ht="13.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M19" s="4"/>
      <c r="N19" s="4"/>
      <c r="O19" s="4"/>
      <c r="P19" s="4"/>
      <c r="Q19" s="4"/>
      <c r="R19" s="4"/>
      <c r="S19" s="4"/>
      <c r="T19" s="4"/>
    </row>
    <row r="20" spans="1:20" ht="13.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M20" s="4"/>
      <c r="N20" s="4"/>
      <c r="O20" s="4"/>
      <c r="P20" s="4"/>
      <c r="Q20" s="4"/>
      <c r="R20" s="4"/>
      <c r="S20" s="4"/>
      <c r="T20" s="4"/>
    </row>
    <row r="21" spans="1:20" ht="13.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M21" s="4"/>
      <c r="N21" s="4"/>
      <c r="O21" s="4"/>
      <c r="P21" s="4"/>
      <c r="Q21" s="4"/>
      <c r="R21" s="4"/>
      <c r="S21" s="4"/>
      <c r="T21" s="4"/>
    </row>
    <row r="22" spans="1:20" ht="13.5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M22" s="4"/>
      <c r="N22" s="4"/>
      <c r="O22" s="4"/>
      <c r="P22" s="4"/>
      <c r="Q22" s="4"/>
      <c r="R22" s="4"/>
      <c r="S22" s="4"/>
      <c r="T22" s="4"/>
    </row>
    <row r="23" spans="1:20" ht="13.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M23" s="4"/>
      <c r="N23" s="4"/>
      <c r="O23" s="4"/>
      <c r="P23" s="4"/>
      <c r="Q23" s="4"/>
      <c r="R23" s="4"/>
      <c r="S23" s="4"/>
      <c r="T23" s="4"/>
    </row>
    <row r="24" spans="1:20" ht="13.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M24" s="4"/>
      <c r="N24" s="4"/>
      <c r="O24" s="4"/>
      <c r="P24" s="4"/>
      <c r="Q24" s="4"/>
      <c r="R24" s="4"/>
      <c r="S24" s="4"/>
      <c r="T24" s="4"/>
    </row>
    <row r="25" spans="1:20" ht="13.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M25" s="4"/>
      <c r="N25" s="4"/>
      <c r="O25" s="4"/>
      <c r="P25" s="4"/>
      <c r="Q25" s="4"/>
      <c r="R25" s="4"/>
      <c r="S25" s="4"/>
      <c r="T25" s="4"/>
    </row>
    <row r="26" spans="1:20" ht="13.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M26" s="4"/>
      <c r="N26" s="4"/>
      <c r="O26" s="4"/>
      <c r="P26" s="4"/>
      <c r="Q26" s="4"/>
      <c r="R26" s="4"/>
      <c r="S26" s="4"/>
      <c r="T26" s="4"/>
    </row>
    <row r="27" spans="1:20" ht="13.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  <c r="S27" s="4"/>
      <c r="T27" s="4"/>
    </row>
    <row r="28" spans="1:20" ht="13.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M28" s="4"/>
      <c r="N28" s="4"/>
      <c r="O28" s="4"/>
      <c r="P28" s="4"/>
      <c r="Q28" s="4"/>
      <c r="R28" s="4"/>
      <c r="S28" s="4"/>
      <c r="T28" s="4"/>
    </row>
    <row r="29" spans="1:20" ht="13.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  <c r="N30" s="4"/>
      <c r="O30" s="4"/>
      <c r="P30" s="4"/>
      <c r="Q30" s="4"/>
      <c r="R30" s="4"/>
      <c r="S30" s="4"/>
      <c r="T30" s="4"/>
    </row>
    <row r="31" spans="1:20" ht="13.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  <c r="T31" s="4"/>
    </row>
    <row r="32" spans="1:20" ht="13.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  <c r="T32" s="4"/>
    </row>
    <row r="33" spans="1:20" ht="13.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  <c r="T33" s="4"/>
    </row>
    <row r="34" spans="1:20" ht="13.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  <c r="T34" s="4"/>
    </row>
    <row r="35" spans="1:20" ht="13.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  <c r="T35" s="4"/>
    </row>
    <row r="36" spans="1:20" ht="13.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  <c r="N36" s="4"/>
      <c r="O36" s="4"/>
      <c r="P36" s="4"/>
      <c r="Q36" s="4"/>
      <c r="R36" s="4"/>
      <c r="S36" s="4"/>
      <c r="T36" s="4"/>
    </row>
    <row r="37" spans="1:20" ht="13.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  <c r="R37" s="4"/>
      <c r="S37" s="4"/>
      <c r="T37" s="4"/>
    </row>
    <row r="38" spans="1:20" ht="13.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  <c r="T38" s="4"/>
    </row>
    <row r="39" spans="1:20" ht="13.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  <c r="T39" s="4"/>
    </row>
    <row r="40" spans="1:20" ht="13.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  <c r="O40" s="4"/>
      <c r="P40" s="4"/>
      <c r="Q40" s="4"/>
      <c r="R40" s="4"/>
      <c r="S40" s="4"/>
      <c r="T40" s="4"/>
    </row>
    <row r="41" spans="1:20" ht="13.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P41" s="4"/>
      <c r="Q41" s="4"/>
      <c r="R41" s="4"/>
      <c r="S41" s="4"/>
      <c r="T41" s="4"/>
    </row>
    <row r="42" spans="1:20" ht="13.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  <c r="R42" s="4"/>
      <c r="S42" s="4"/>
      <c r="T42" s="4"/>
    </row>
    <row r="43" spans="1:20" ht="13.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  <c r="N43" s="4"/>
      <c r="O43" s="4"/>
      <c r="P43" s="4"/>
      <c r="Q43" s="4"/>
      <c r="R43" s="4"/>
      <c r="S43" s="4"/>
      <c r="T43" s="4"/>
    </row>
    <row r="44" spans="1:20" ht="13.5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  <c r="N44" s="4"/>
      <c r="O44" s="4"/>
      <c r="P44" s="4"/>
      <c r="Q44" s="4"/>
      <c r="R44" s="4"/>
      <c r="S44" s="4"/>
      <c r="T44" s="4"/>
    </row>
    <row r="45" spans="1:20" ht="13.5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Q45" s="4"/>
      <c r="R45" s="4"/>
      <c r="S45" s="4"/>
      <c r="T45" s="4"/>
    </row>
    <row r="46" spans="1:20" ht="13.5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  <c r="N46" s="4"/>
      <c r="O46" s="4"/>
      <c r="P46" s="4"/>
      <c r="Q46" s="4"/>
      <c r="R46" s="4"/>
      <c r="S46" s="4"/>
      <c r="T46" s="4"/>
    </row>
    <row r="47" spans="1:20" ht="13.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  <c r="N47" s="4"/>
      <c r="O47" s="4"/>
      <c r="P47" s="4"/>
      <c r="Q47" s="4"/>
      <c r="R47" s="4"/>
      <c r="S47" s="4"/>
      <c r="T47" s="4"/>
    </row>
    <row r="48" spans="1:20" ht="13.5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  <c r="N48" s="4"/>
      <c r="O48" s="4"/>
      <c r="P48" s="4"/>
      <c r="Q48" s="4"/>
      <c r="R48" s="4"/>
      <c r="S48" s="4"/>
      <c r="T48" s="4"/>
    </row>
    <row r="49" spans="1:20" ht="13.5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  <c r="N49" s="4"/>
      <c r="O49" s="4"/>
      <c r="P49" s="4"/>
      <c r="Q49" s="4"/>
      <c r="R49" s="4"/>
      <c r="S49" s="4"/>
      <c r="T49" s="4"/>
    </row>
    <row r="50" spans="1:20" ht="13.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  <c r="O50" s="4"/>
      <c r="P50" s="4"/>
      <c r="Q50" s="4"/>
      <c r="R50" s="4"/>
      <c r="S50" s="4"/>
      <c r="T50" s="4"/>
    </row>
    <row r="51" spans="1:20" ht="13.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  <c r="N51" s="4"/>
      <c r="O51" s="4"/>
      <c r="P51" s="4"/>
      <c r="Q51" s="4"/>
      <c r="R51" s="4"/>
      <c r="S51" s="4"/>
      <c r="T51" s="4"/>
    </row>
    <row r="52" spans="1:20" ht="13.5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  <c r="R52" s="4"/>
      <c r="S52" s="4"/>
      <c r="T52" s="4"/>
    </row>
    <row r="53" spans="1:20" ht="13.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  <c r="Q54" s="4"/>
      <c r="R54" s="4"/>
      <c r="S54" s="4"/>
      <c r="T54" s="4"/>
    </row>
    <row r="55" spans="1:20" ht="13.5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</row>
    <row r="56" spans="1:20" ht="13.5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</row>
    <row r="57" spans="1:20" ht="13.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</row>
    <row r="58" spans="1:20" ht="13.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</row>
    <row r="59" spans="1:20" ht="13.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</row>
    <row r="60" spans="1:20" ht="13.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</row>
    <row r="61" spans="1:20" ht="13.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</row>
    <row r="62" spans="1:20" ht="13.5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</row>
    <row r="63" spans="1:20" ht="13.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</row>
    <row r="64" spans="1:20" ht="13.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</row>
    <row r="65" spans="1:20" ht="13.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</row>
    <row r="66" spans="1:20" ht="13.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</row>
    <row r="67" spans="1:20" ht="13.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</row>
    <row r="68" spans="1:20" ht="13.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</row>
    <row r="69" spans="1:20" ht="13.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</row>
    <row r="70" spans="1:20" ht="13.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</row>
    <row r="71" spans="1:20" ht="13.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</row>
    <row r="72" spans="1:20" ht="13.5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</row>
    <row r="73" spans="1:20" ht="13.5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</row>
    <row r="74" spans="1:20" ht="13.5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</row>
    <row r="75" spans="1:20" ht="13.5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</row>
    <row r="76" spans="1:20" ht="13.5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</row>
    <row r="77" spans="1:20" ht="13.5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</row>
    <row r="78" spans="1:20" ht="13.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</row>
    <row r="79" spans="1:20" ht="13.5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</row>
    <row r="80" spans="1:20" ht="13.5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</row>
    <row r="81" spans="1:20" ht="13.5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</row>
    <row r="82" spans="1:20" ht="13.5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</row>
    <row r="83" spans="1:20" ht="13.5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</row>
    <row r="84" spans="1:20" ht="13.5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</row>
    <row r="85" spans="1:20" ht="13.5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</row>
    <row r="86" spans="1:20" ht="13.5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</row>
    <row r="87" spans="1:20" ht="13.5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</row>
    <row r="88" spans="1:20" ht="13.5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</row>
    <row r="89" spans="1:20" ht="13.5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</row>
    <row r="90" spans="1:20" ht="13.5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</row>
    <row r="91" spans="1:20" ht="13.5">
      <c r="A91" s="7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</row>
    <row r="92" spans="1:20" ht="13.5">
      <c r="A92" s="7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</row>
    <row r="93" spans="1:20" ht="13.5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</row>
    <row r="94" spans="1:20" ht="13.5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</row>
    <row r="95" spans="1:20" ht="13.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</row>
    <row r="96" spans="1:20" ht="13.5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</row>
    <row r="97" spans="1:20" ht="13.5">
      <c r="A97" s="7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</row>
    <row r="98" spans="1:20" ht="13.5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</row>
    <row r="99" spans="1:20" ht="13.5">
      <c r="A99" s="7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</row>
    <row r="100" spans="1:20" ht="13.5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</row>
    <row r="101" spans="1:20" ht="13.5">
      <c r="A101" s="7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</row>
  </sheetData>
  <mergeCells count="11">
    <mergeCell ref="A1:I1"/>
    <mergeCell ref="K1:T1"/>
    <mergeCell ref="F3:I3"/>
    <mergeCell ref="K3:O3"/>
    <mergeCell ref="P3:S3"/>
    <mergeCell ref="F4:I4"/>
    <mergeCell ref="K4:N4"/>
    <mergeCell ref="P4:S4"/>
    <mergeCell ref="F5:I5"/>
    <mergeCell ref="K5:N5"/>
    <mergeCell ref="P5:R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pane xSplit="1" ySplit="8" topLeftCell="I13" activePane="bottomRight" state="frozen"/>
      <selection pane="topLeft" activeCell="A2" sqref="A2"/>
      <selection pane="topRight" activeCell="I2" sqref="I2"/>
      <selection pane="bottomLeft" activeCell="A13" sqref="A13"/>
      <selection pane="bottomRight" activeCell="H12" sqref="H12"/>
    </sheetView>
  </sheetViews>
  <sheetFormatPr defaultColWidth="7.10546875" defaultRowHeight="13.5"/>
  <cols>
    <col min="1" max="1" width="9.77734375" style="218" customWidth="1"/>
    <col min="2" max="9" width="8.77734375" style="218" customWidth="1"/>
    <col min="10" max="10" width="2.77734375" style="218" customWidth="1"/>
    <col min="11" max="16" width="11.99609375" style="218" customWidth="1"/>
    <col min="17" max="16384" width="7.10546875" style="218" customWidth="1"/>
  </cols>
  <sheetData>
    <row r="1" spans="1:16" ht="45" customHeight="1">
      <c r="A1" s="219" t="s">
        <v>191</v>
      </c>
      <c r="B1" s="219"/>
      <c r="C1" s="219"/>
      <c r="D1" s="219"/>
      <c r="E1" s="219"/>
      <c r="F1" s="219"/>
      <c r="G1" s="219"/>
      <c r="H1" s="219"/>
      <c r="I1" s="219"/>
      <c r="J1" s="220"/>
      <c r="K1" s="219" t="s">
        <v>192</v>
      </c>
      <c r="L1" s="219"/>
      <c r="M1" s="219"/>
      <c r="N1" s="219"/>
      <c r="O1" s="219"/>
      <c r="P1" s="219"/>
    </row>
    <row r="2" spans="1:16" s="224" customFormat="1" ht="25.5" customHeight="1">
      <c r="A2" s="221" t="s">
        <v>143</v>
      </c>
      <c r="B2" s="221"/>
      <c r="C2" s="221"/>
      <c r="D2" s="221"/>
      <c r="E2" s="221"/>
      <c r="F2" s="221"/>
      <c r="G2" s="221"/>
      <c r="H2" s="221"/>
      <c r="I2" s="221"/>
      <c r="J2" s="222"/>
      <c r="K2" s="221"/>
      <c r="L2" s="223"/>
      <c r="M2" s="221"/>
      <c r="N2" s="221"/>
      <c r="O2" s="221"/>
      <c r="P2" s="223" t="s">
        <v>193</v>
      </c>
    </row>
    <row r="3" spans="2:16" s="225" customFormat="1" ht="16.5" customHeight="1">
      <c r="B3" s="226" t="s">
        <v>194</v>
      </c>
      <c r="C3" s="226"/>
      <c r="D3" s="226"/>
      <c r="E3" s="226"/>
      <c r="F3" s="226"/>
      <c r="G3" s="226"/>
      <c r="H3" s="226"/>
      <c r="I3" s="226"/>
      <c r="J3" s="178"/>
      <c r="K3" s="227" t="s">
        <v>195</v>
      </c>
      <c r="L3" s="227"/>
      <c r="M3" s="227"/>
      <c r="N3" s="227"/>
      <c r="O3" s="227"/>
      <c r="P3" s="227"/>
    </row>
    <row r="4" spans="1:16" s="225" customFormat="1" ht="16.5" customHeight="1">
      <c r="A4" s="228"/>
      <c r="B4" s="176" t="s">
        <v>196</v>
      </c>
      <c r="C4" s="176" t="s">
        <v>6</v>
      </c>
      <c r="D4" s="189" t="s">
        <v>197</v>
      </c>
      <c r="E4" s="189"/>
      <c r="F4" s="189" t="s">
        <v>198</v>
      </c>
      <c r="G4" s="189"/>
      <c r="H4" s="176" t="s">
        <v>199</v>
      </c>
      <c r="I4" s="183" t="s">
        <v>200</v>
      </c>
      <c r="J4" s="178"/>
      <c r="K4" s="184" t="s">
        <v>201</v>
      </c>
      <c r="L4" s="176" t="s">
        <v>202</v>
      </c>
      <c r="M4" s="176" t="s">
        <v>203</v>
      </c>
      <c r="N4" s="176" t="s">
        <v>204</v>
      </c>
      <c r="O4" s="176" t="s">
        <v>205</v>
      </c>
      <c r="P4" s="183" t="s">
        <v>206</v>
      </c>
    </row>
    <row r="5" spans="1:16" s="225" customFormat="1" ht="16.5" customHeight="1">
      <c r="A5" s="181" t="s">
        <v>156</v>
      </c>
      <c r="B5" s="229"/>
      <c r="C5" s="182"/>
      <c r="D5" s="182" t="s">
        <v>207</v>
      </c>
      <c r="E5" s="182" t="s">
        <v>208</v>
      </c>
      <c r="F5" s="182" t="s">
        <v>207</v>
      </c>
      <c r="G5" s="182" t="s">
        <v>208</v>
      </c>
      <c r="H5" s="182"/>
      <c r="I5" s="230"/>
      <c r="J5" s="178"/>
      <c r="K5" s="181" t="s">
        <v>209</v>
      </c>
      <c r="L5" s="182" t="s">
        <v>210</v>
      </c>
      <c r="M5" s="182" t="s">
        <v>211</v>
      </c>
      <c r="N5" s="182" t="s">
        <v>212</v>
      </c>
      <c r="O5" s="182" t="s">
        <v>213</v>
      </c>
      <c r="P5" s="230" t="s">
        <v>214</v>
      </c>
    </row>
    <row r="6" spans="1:15" s="234" customFormat="1" ht="16.5" customHeight="1">
      <c r="A6" s="228"/>
      <c r="B6" s="231"/>
      <c r="C6" s="232"/>
      <c r="D6" s="232"/>
      <c r="E6" s="232"/>
      <c r="F6" s="232"/>
      <c r="G6" s="232"/>
      <c r="H6" s="232"/>
      <c r="I6" s="233"/>
      <c r="J6" s="178"/>
      <c r="K6" s="181" t="s">
        <v>215</v>
      </c>
      <c r="L6" s="232"/>
      <c r="N6" s="182" t="s">
        <v>216</v>
      </c>
      <c r="O6" s="232"/>
    </row>
    <row r="7" spans="1:16" s="234" customFormat="1" ht="16.5" customHeight="1">
      <c r="A7" s="181" t="s">
        <v>173</v>
      </c>
      <c r="B7" s="181"/>
      <c r="C7" s="182"/>
      <c r="D7" s="182"/>
      <c r="E7" s="182"/>
      <c r="F7" s="182"/>
      <c r="G7" s="182"/>
      <c r="H7" s="182"/>
      <c r="I7" s="230"/>
      <c r="J7" s="178"/>
      <c r="K7" s="181" t="s">
        <v>217</v>
      </c>
      <c r="L7" s="182" t="s">
        <v>218</v>
      </c>
      <c r="M7" s="182" t="s">
        <v>219</v>
      </c>
      <c r="N7" s="182" t="s">
        <v>189</v>
      </c>
      <c r="O7" s="182" t="s">
        <v>220</v>
      </c>
      <c r="P7" s="230"/>
    </row>
    <row r="8" spans="1:16" s="234" customFormat="1" ht="16.5" customHeight="1">
      <c r="A8" s="181"/>
      <c r="B8" s="181"/>
      <c r="C8" s="182"/>
      <c r="D8" s="182"/>
      <c r="E8" s="182"/>
      <c r="F8" s="182"/>
      <c r="G8" s="182"/>
      <c r="H8" s="182"/>
      <c r="I8" s="230"/>
      <c r="J8" s="178"/>
      <c r="K8" s="181" t="s">
        <v>189</v>
      </c>
      <c r="L8" s="182" t="s">
        <v>221</v>
      </c>
      <c r="M8" s="182" t="s">
        <v>222</v>
      </c>
      <c r="N8" s="182" t="s">
        <v>223</v>
      </c>
      <c r="O8" s="182" t="s">
        <v>223</v>
      </c>
      <c r="P8" s="230" t="s">
        <v>224</v>
      </c>
    </row>
    <row r="9" spans="1:16" s="234" customFormat="1" ht="16.5" customHeight="1">
      <c r="A9" s="188"/>
      <c r="B9" s="198" t="s">
        <v>23</v>
      </c>
      <c r="C9" s="198" t="s">
        <v>225</v>
      </c>
      <c r="D9" s="198" t="s">
        <v>226</v>
      </c>
      <c r="E9" s="198" t="s">
        <v>227</v>
      </c>
      <c r="F9" s="198" t="s">
        <v>226</v>
      </c>
      <c r="G9" s="198" t="s">
        <v>227</v>
      </c>
      <c r="H9" s="198" t="s">
        <v>26</v>
      </c>
      <c r="I9" s="187" t="s">
        <v>119</v>
      </c>
      <c r="J9" s="178"/>
      <c r="K9" s="188" t="s">
        <v>228</v>
      </c>
      <c r="L9" s="198" t="s">
        <v>229</v>
      </c>
      <c r="M9" s="198" t="s">
        <v>230</v>
      </c>
      <c r="N9" s="198" t="s">
        <v>229</v>
      </c>
      <c r="O9" s="198" t="s">
        <v>230</v>
      </c>
      <c r="P9" s="187" t="s">
        <v>231</v>
      </c>
    </row>
    <row r="10" spans="1:16" s="224" customFormat="1" ht="90" customHeight="1">
      <c r="A10" s="235">
        <v>2003</v>
      </c>
      <c r="B10" s="236" t="s">
        <v>32</v>
      </c>
      <c r="C10" s="236" t="s">
        <v>32</v>
      </c>
      <c r="D10" s="236" t="s">
        <v>32</v>
      </c>
      <c r="E10" s="236" t="s">
        <v>32</v>
      </c>
      <c r="F10" s="236" t="s">
        <v>32</v>
      </c>
      <c r="G10" s="236" t="s">
        <v>32</v>
      </c>
      <c r="H10" s="236" t="s">
        <v>32</v>
      </c>
      <c r="I10" s="236" t="s">
        <v>32</v>
      </c>
      <c r="J10" s="237"/>
      <c r="K10" s="236" t="s">
        <v>32</v>
      </c>
      <c r="L10" s="236" t="s">
        <v>32</v>
      </c>
      <c r="M10" s="236" t="s">
        <v>32</v>
      </c>
      <c r="N10" s="236" t="s">
        <v>32</v>
      </c>
      <c r="O10" s="236" t="s">
        <v>32</v>
      </c>
      <c r="P10" s="236" t="s">
        <v>32</v>
      </c>
    </row>
    <row r="11" spans="1:16" s="224" customFormat="1" ht="90" customHeight="1">
      <c r="A11" s="235">
        <v>2004</v>
      </c>
      <c r="B11" s="236" t="s">
        <v>32</v>
      </c>
      <c r="C11" s="236" t="s">
        <v>32</v>
      </c>
      <c r="D11" s="236" t="s">
        <v>32</v>
      </c>
      <c r="E11" s="236" t="s">
        <v>32</v>
      </c>
      <c r="F11" s="236" t="s">
        <v>32</v>
      </c>
      <c r="G11" s="236" t="s">
        <v>32</v>
      </c>
      <c r="H11" s="236" t="s">
        <v>32</v>
      </c>
      <c r="I11" s="236" t="s">
        <v>32</v>
      </c>
      <c r="J11" s="237"/>
      <c r="K11" s="236" t="s">
        <v>32</v>
      </c>
      <c r="L11" s="236" t="s">
        <v>32</v>
      </c>
      <c r="M11" s="236" t="s">
        <v>32</v>
      </c>
      <c r="N11" s="236" t="s">
        <v>32</v>
      </c>
      <c r="O11" s="236" t="s">
        <v>32</v>
      </c>
      <c r="P11" s="236" t="s">
        <v>32</v>
      </c>
    </row>
    <row r="12" spans="1:16" s="224" customFormat="1" ht="90" customHeight="1">
      <c r="A12" s="235">
        <v>2005</v>
      </c>
      <c r="B12" s="238">
        <v>61000</v>
      </c>
      <c r="C12" s="238">
        <v>26000</v>
      </c>
      <c r="D12" s="239">
        <v>21000</v>
      </c>
      <c r="E12" s="239" t="s">
        <v>32</v>
      </c>
      <c r="F12" s="239">
        <v>1000</v>
      </c>
      <c r="G12" s="239" t="s">
        <v>32</v>
      </c>
      <c r="H12" s="239">
        <v>13000</v>
      </c>
      <c r="I12" s="239"/>
      <c r="J12" s="208"/>
      <c r="K12" s="239">
        <v>499</v>
      </c>
      <c r="L12" s="239">
        <v>61</v>
      </c>
      <c r="M12" s="239">
        <v>122</v>
      </c>
      <c r="N12" s="239">
        <v>401</v>
      </c>
      <c r="O12" s="239">
        <v>804</v>
      </c>
      <c r="P12" s="239">
        <v>15</v>
      </c>
    </row>
    <row r="13" spans="1:16" s="224" customFormat="1" ht="90" customHeight="1">
      <c r="A13" s="235">
        <v>2006</v>
      </c>
      <c r="B13" s="240">
        <v>23051</v>
      </c>
      <c r="C13" s="240">
        <v>29</v>
      </c>
      <c r="D13" s="240">
        <v>22</v>
      </c>
      <c r="E13" s="239" t="s">
        <v>32</v>
      </c>
      <c r="F13" s="239">
        <v>1000</v>
      </c>
      <c r="G13" s="239" t="s">
        <v>32</v>
      </c>
      <c r="H13" s="239">
        <v>22000</v>
      </c>
      <c r="I13" s="239" t="s">
        <v>32</v>
      </c>
      <c r="J13" s="208"/>
      <c r="K13" s="239">
        <v>528</v>
      </c>
      <c r="L13" s="239">
        <v>65</v>
      </c>
      <c r="M13" s="239">
        <v>123</v>
      </c>
      <c r="N13" s="239">
        <v>434</v>
      </c>
      <c r="O13" s="239">
        <v>822</v>
      </c>
      <c r="P13" s="239">
        <v>15</v>
      </c>
    </row>
    <row r="14" spans="1:16" s="224" customFormat="1" ht="90" customHeight="1">
      <c r="A14" s="241">
        <v>2007</v>
      </c>
      <c r="B14" s="242">
        <f>SUM(C14:I14)</f>
        <v>63000</v>
      </c>
      <c r="C14" s="243">
        <v>26000</v>
      </c>
      <c r="D14" s="243">
        <v>22000</v>
      </c>
      <c r="E14" s="244">
        <v>0</v>
      </c>
      <c r="F14" s="243">
        <v>1000</v>
      </c>
      <c r="G14" s="244">
        <v>0</v>
      </c>
      <c r="H14" s="243">
        <v>14000</v>
      </c>
      <c r="I14" s="244">
        <v>0</v>
      </c>
      <c r="J14" s="245"/>
      <c r="K14" s="246">
        <v>522</v>
      </c>
      <c r="L14" s="247">
        <v>64</v>
      </c>
      <c r="M14" s="248">
        <v>122</v>
      </c>
      <c r="N14" s="248">
        <v>423</v>
      </c>
      <c r="O14" s="248">
        <v>810</v>
      </c>
      <c r="P14" s="248">
        <v>15</v>
      </c>
    </row>
    <row r="15" spans="1:12" ht="17.25" customHeight="1">
      <c r="A15" s="218" t="s">
        <v>91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50"/>
    </row>
    <row r="16" spans="1:12" ht="12.75">
      <c r="A16" s="251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3"/>
    </row>
  </sheetData>
  <mergeCells count="6">
    <mergeCell ref="A1:I1"/>
    <mergeCell ref="K1:P1"/>
    <mergeCell ref="B3:I3"/>
    <mergeCell ref="K3:P3"/>
    <mergeCell ref="D4:E4"/>
    <mergeCell ref="F4:G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geOrder="overThenDown" paperSize="9" scale="75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2007-11-15T06:43:36Z</cp:lastPrinted>
  <dcterms:created xsi:type="dcterms:W3CDTF">1999-04-14T02:30:30Z</dcterms:created>
  <dcterms:modified xsi:type="dcterms:W3CDTF">2009-02-27T05:43:04Z</dcterms:modified>
  <cp:category/>
  <cp:version/>
  <cp:contentType/>
  <cp:contentStatus/>
</cp:coreProperties>
</file>