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5190" windowWidth="19155" windowHeight="5925" tabRatio="859" firstSheet="2" activeTab="2"/>
  </bookViews>
  <sheets>
    <sheet name="----" sheetId="1" state="veryHidden" r:id="rId1"/>
    <sheet name="------" sheetId="2" state="veryHidden" r:id="rId2"/>
    <sheet name="21.소유별산림면적" sheetId="4" r:id="rId3"/>
    <sheet name="22.임상별산림면적" sheetId="5" r:id="rId4"/>
    <sheet name="23.임상별임목축적" sheetId="6" r:id="rId5"/>
    <sheet name="24.임산물생산량" sheetId="7" r:id="rId6"/>
    <sheet name="25.입목벌채허가(신고)" sheetId="16" r:id="rId7"/>
    <sheet name="26.사방사업" sheetId="8" r:id="rId8"/>
    <sheet name="27.조림" sheetId="12" r:id="rId9"/>
    <sheet name="28.산림피해" sheetId="10" r:id="rId10"/>
    <sheet name="29.친환경농산물인증현황" sheetId="11" r:id="rId11"/>
  </sheets>
  <definedNames>
    <definedName name="aaa" localSheetId="6">#REF!</definedName>
    <definedName name="aaa">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6">'25.입목벌채허가(신고)'!$A$1:$R$20</definedName>
    <definedName name="Z_09C08222_3E2A_11D9_9060_00E07D8C8F95_.wvu.PrintArea" localSheetId="8" hidden="1">'27.조림'!$A$1:$N$19</definedName>
    <definedName name="Z_46855F23_3E28_11D9_A80D_00E098994FA3_.wvu.PrintArea" localSheetId="8" hidden="1">'27.조림'!$A$1:$N$19</definedName>
    <definedName name="Z_57F2A9DE_D2D2_47E4_B2F1_A49C6F7C3380_.wvu.PrintArea" localSheetId="8" hidden="1">'27.조림'!$A$1:$N$19</definedName>
    <definedName name="Z_84847C82_2113_11D8_A0D3_009008A182C2_.wvu.PrintArea" localSheetId="8" hidden="1">'27.조림'!$A$1:$N$19</definedName>
  </definedNames>
  <calcPr calcId="145621"/>
  <customWorkbookViews>
    <customWorkbookView name="장미 - 기본 보기" guid="{2182A204-5E24-4DCD-A63C-453BC5DABDBF}" mergeInterval="0" personalView="1" maximized="1" windowWidth="1004" windowHeight="585" activeSheetId="10"/>
    <customWorkbookView name="Admin - 사용자 보기" guid="{9B9A11C3-77AE-4C23-A351-284F93AB6344}" mergeInterval="0" personalView="1" maximized="1" windowWidth="1020" windowHeight="593" activeSheetId="10"/>
    <customWorkbookView name="SEC - 기본 보기" guid="{57F2A9DE-D2D2-47E4-B2F1-A49C6F7C3380}" mergeInterval="0" personalView="1" maximized="1" windowWidth="1020" windowHeight="500" tabRatio="683" activeSheetId="10" showComments="commNone"/>
    <customWorkbookView name="정보기획 - 기본 보기" guid="{46855F23-3E28-11D9-A80D-00E098994FA3}" mergeInterval="0" personalView="1" maximized="1" windowWidth="1020" windowHeight="608" tabRatio="683" activeSheetId="3"/>
    <customWorkbookView name="pc - 기본 보기" guid="{84847C82-2113-11D8-A0D3-009008A182C2}" mergeInterval="0" personalView="1" maximized="1" windowWidth="1020" windowHeight="607" activeSheetId="10"/>
    <customWorkbookView name="진안군청 - 사용자 보기" guid="{4BD0E65B-7713-423A-9E91-8295806039C0}" mergeInterval="0" personalView="1" maximized="1" windowWidth="1020" windowHeight="597" activeSheetId="4"/>
    <customWorkbookView name="장영은 - 기본 보기" guid="{09C08222-3E2A-11D9-9060-00E07D8C8F95}" mergeInterval="0" personalView="1" maximized="1" windowWidth="1020" windowHeight="633" tabRatio="683" activeSheetId="3"/>
    <customWorkbookView name=". - 기본 보기" guid="{D6221182-20C6-11D8-9C7C-009008A0B73D}" mergeInterval="0" personalView="1" maximized="1" windowWidth="1020" windowHeight="607" activeSheetId="11" showComments="commIndAndComment"/>
    <customWorkbookView name="교육장 - 기본 보기" guid="{E3C4DE26-201D-11D8-9C7D-00E07D8B2C4C}" mergeInterval="0" personalView="1" maximized="1" windowWidth="1020" windowHeight="580" activeSheetId="11"/>
  </customWorkbookViews>
</workbook>
</file>

<file path=xl/calcChain.xml><?xml version="1.0" encoding="utf-8"?>
<calcChain xmlns="http://schemas.openxmlformats.org/spreadsheetml/2006/main">
  <c r="K11" i="4" l="1"/>
  <c r="J11" i="4"/>
  <c r="E11" i="4"/>
  <c r="P17" i="10" l="1"/>
  <c r="C17" i="10"/>
  <c r="B17" i="10"/>
  <c r="P16" i="10"/>
  <c r="N16" i="10"/>
  <c r="M16" i="10"/>
  <c r="C16" i="10"/>
  <c r="B16" i="10"/>
  <c r="P15" i="10"/>
  <c r="C15" i="10"/>
  <c r="B15" i="10"/>
  <c r="C14" i="10"/>
  <c r="B14" i="10"/>
  <c r="P13" i="10"/>
  <c r="C13" i="10"/>
  <c r="B13" i="10"/>
  <c r="P12" i="10"/>
  <c r="C12" i="10" s="1"/>
  <c r="B12" i="10"/>
  <c r="V11" i="10"/>
  <c r="U11" i="10"/>
  <c r="T11" i="10"/>
  <c r="C18" i="12"/>
  <c r="B18" i="12"/>
  <c r="C17" i="12"/>
  <c r="B17" i="12"/>
  <c r="F16" i="12"/>
  <c r="C16" i="12"/>
  <c r="B16" i="12"/>
  <c r="C15" i="12"/>
  <c r="B15" i="12"/>
  <c r="C14" i="12"/>
  <c r="B14" i="12"/>
  <c r="C13" i="12"/>
  <c r="B13" i="12"/>
  <c r="C12" i="12"/>
  <c r="B12" i="12"/>
  <c r="C11" i="12"/>
  <c r="B11" i="12"/>
  <c r="H18" i="16"/>
  <c r="B18" i="16" s="1"/>
  <c r="C18" i="16"/>
  <c r="H17" i="16"/>
  <c r="B17" i="16" s="1"/>
  <c r="C17" i="16"/>
  <c r="H16" i="16"/>
  <c r="B16" i="16" s="1"/>
  <c r="C16" i="16"/>
  <c r="H15" i="16"/>
  <c r="B15" i="16" s="1"/>
  <c r="C15" i="16"/>
  <c r="H14" i="16"/>
  <c r="B14" i="16" s="1"/>
  <c r="C14" i="16"/>
  <c r="H13" i="16"/>
  <c r="B13" i="16" s="1"/>
  <c r="C13" i="16"/>
  <c r="H12" i="16"/>
  <c r="B12" i="16" s="1"/>
  <c r="C12" i="16"/>
  <c r="C11" i="16"/>
  <c r="B11" i="16"/>
  <c r="B9" i="6" l="1"/>
  <c r="B8" i="6"/>
  <c r="B7" i="6"/>
  <c r="K9" i="4"/>
  <c r="J9" i="4" s="1"/>
  <c r="D9" i="4"/>
  <c r="K8" i="4"/>
  <c r="J8" i="4" s="1"/>
  <c r="D8" i="4"/>
  <c r="K7" i="4"/>
  <c r="J7" i="4" s="1"/>
  <c r="D7" i="4"/>
  <c r="C9" i="4" l="1"/>
  <c r="C7" i="4"/>
  <c r="C8" i="4"/>
</calcChain>
</file>

<file path=xl/sharedStrings.xml><?xml version="1.0" encoding="utf-8"?>
<sst xmlns="http://schemas.openxmlformats.org/spreadsheetml/2006/main" count="854" uniqueCount="259">
  <si>
    <t>Total</t>
  </si>
  <si>
    <t>Unit : ha</t>
  </si>
  <si>
    <t>Mixed</t>
  </si>
  <si>
    <t>연   별</t>
  </si>
  <si>
    <t>면    적</t>
  </si>
  <si>
    <t>Number</t>
  </si>
  <si>
    <t>Area</t>
  </si>
  <si>
    <t>기    타      Others</t>
  </si>
  <si>
    <t>건  수</t>
  </si>
  <si>
    <t>면  적</t>
  </si>
  <si>
    <t>피해액</t>
  </si>
  <si>
    <t xml:space="preserve">Value of </t>
  </si>
  <si>
    <t>Cases</t>
  </si>
  <si>
    <t>damage</t>
  </si>
  <si>
    <t>단위 :  ha</t>
  </si>
  <si>
    <t>단위 : ha</t>
  </si>
  <si>
    <t>합    계</t>
  </si>
  <si>
    <t>혼 효 림</t>
  </si>
  <si>
    <t>단위 : ㎥</t>
  </si>
  <si>
    <t>Unit : ㎥</t>
  </si>
  <si>
    <t>침    엽    수</t>
  </si>
  <si>
    <t>활      엽      수</t>
  </si>
  <si>
    <t>혼      효      림</t>
  </si>
  <si>
    <t>죽      림      (속)</t>
  </si>
  <si>
    <t>단위 : ha, 천본</t>
  </si>
  <si>
    <t>본     수</t>
  </si>
  <si>
    <t>Eup Myeon</t>
  </si>
  <si>
    <t>-</t>
  </si>
  <si>
    <t>22. 소유별 산림면적</t>
    <phoneticPr fontId="11" type="noConversion"/>
  </si>
  <si>
    <t>AREA OF FOREST LAND BY OWNERSHIP</t>
    <phoneticPr fontId="10" type="noConversion"/>
  </si>
  <si>
    <t>국토면적</t>
    <phoneticPr fontId="10" type="noConversion"/>
  </si>
  <si>
    <t>산  림  율(%)</t>
    <phoneticPr fontId="10" type="noConversion"/>
  </si>
  <si>
    <t>산   림   청  소  관    Under Korea Forest Service</t>
    <phoneticPr fontId="11" type="noConversion"/>
  </si>
  <si>
    <t>타부처 소관</t>
    <phoneticPr fontId="10" type="noConversion"/>
  </si>
  <si>
    <t>공  유  림    Public forest</t>
    <phoneticPr fontId="10" type="noConversion"/>
  </si>
  <si>
    <t>사  유  림</t>
    <phoneticPr fontId="10" type="noConversion"/>
  </si>
  <si>
    <t>Year</t>
    <phoneticPr fontId="10" type="noConversion"/>
  </si>
  <si>
    <t>소     계</t>
    <phoneticPr fontId="10" type="noConversion"/>
  </si>
  <si>
    <t xml:space="preserve">  요     존    </t>
    <phoneticPr fontId="10" type="noConversion"/>
  </si>
  <si>
    <t>불  요  존</t>
    <phoneticPr fontId="10" type="noConversion"/>
  </si>
  <si>
    <t xml:space="preserve">Under other </t>
    <phoneticPr fontId="11" type="noConversion"/>
  </si>
  <si>
    <t>도  유  림</t>
    <phoneticPr fontId="10" type="noConversion"/>
  </si>
  <si>
    <t>군  유  림</t>
    <phoneticPr fontId="10" type="noConversion"/>
  </si>
  <si>
    <t>Private</t>
    <phoneticPr fontId="11" type="noConversion"/>
  </si>
  <si>
    <t>of</t>
    <phoneticPr fontId="10" type="noConversion"/>
  </si>
  <si>
    <t>Land Area</t>
    <phoneticPr fontId="10" type="noConversion"/>
  </si>
  <si>
    <t>Total</t>
    <phoneticPr fontId="10" type="noConversion"/>
  </si>
  <si>
    <t>Indispensable</t>
    <phoneticPr fontId="10" type="noConversion"/>
  </si>
  <si>
    <t>Dispensable</t>
    <phoneticPr fontId="10" type="noConversion"/>
  </si>
  <si>
    <t xml:space="preserve"> government authorities</t>
    <phoneticPr fontId="10" type="noConversion"/>
  </si>
  <si>
    <t xml:space="preserve"> forest</t>
    <phoneticPr fontId="11" type="noConversion"/>
  </si>
  <si>
    <t>Provincial forest</t>
    <phoneticPr fontId="10" type="noConversion"/>
  </si>
  <si>
    <t>County forest</t>
    <phoneticPr fontId="10" type="noConversion"/>
  </si>
  <si>
    <t>Forest Area</t>
    <phoneticPr fontId="10" type="noConversion"/>
  </si>
  <si>
    <t>자료 : 산림녹지과</t>
    <phoneticPr fontId="11" type="noConversion"/>
  </si>
  <si>
    <t>23. 임상별 산림면적</t>
    <phoneticPr fontId="11" type="noConversion"/>
  </si>
  <si>
    <t>AREA OF FOREST LAND BY FOREST TYPE</t>
    <phoneticPr fontId="10" type="noConversion"/>
  </si>
  <si>
    <t>-</t>
    <phoneticPr fontId="10" type="noConversion"/>
  </si>
  <si>
    <t>24. 임상별 임목축적</t>
    <phoneticPr fontId="11" type="noConversion"/>
  </si>
  <si>
    <t>GROWING STOCK BY FOREST TYPE</t>
    <phoneticPr fontId="11" type="noConversion"/>
  </si>
  <si>
    <t>합             계</t>
    <phoneticPr fontId="11" type="noConversion"/>
  </si>
  <si>
    <t>Conifer</t>
    <phoneticPr fontId="10" type="noConversion"/>
  </si>
  <si>
    <t>Non-conifer</t>
    <phoneticPr fontId="10" type="noConversion"/>
  </si>
  <si>
    <t>Mixed</t>
    <phoneticPr fontId="10" type="noConversion"/>
  </si>
  <si>
    <t>25. 임산물 생산량</t>
    <phoneticPr fontId="11" type="noConversion"/>
  </si>
  <si>
    <t>PRODUCTION OF FOREST PRODUCTS</t>
    <phoneticPr fontId="10" type="noConversion"/>
  </si>
  <si>
    <t>연   별</t>
    <phoneticPr fontId="10" type="noConversion"/>
  </si>
  <si>
    <t>용    재</t>
    <phoneticPr fontId="11" type="noConversion"/>
  </si>
  <si>
    <t>죽    재</t>
    <phoneticPr fontId="11" type="noConversion"/>
  </si>
  <si>
    <t>농용자재</t>
    <phoneticPr fontId="11" type="noConversion"/>
  </si>
  <si>
    <t>수    실</t>
    <phoneticPr fontId="11" type="noConversion"/>
  </si>
  <si>
    <t>산나물</t>
    <phoneticPr fontId="11" type="noConversion"/>
  </si>
  <si>
    <t>죽  순</t>
    <phoneticPr fontId="11" type="noConversion"/>
  </si>
  <si>
    <t>연    료</t>
    <phoneticPr fontId="11" type="noConversion"/>
  </si>
  <si>
    <t>섬유원료</t>
    <phoneticPr fontId="11" type="noConversion"/>
  </si>
  <si>
    <t>톱    밥</t>
    <phoneticPr fontId="11" type="noConversion"/>
  </si>
  <si>
    <t>목초액</t>
    <phoneticPr fontId="11" type="noConversion"/>
  </si>
  <si>
    <t>버   섯</t>
    <phoneticPr fontId="11" type="noConversion"/>
  </si>
  <si>
    <t>조경재</t>
    <phoneticPr fontId="10" type="noConversion"/>
  </si>
  <si>
    <t>수  지</t>
    <phoneticPr fontId="11" type="noConversion"/>
  </si>
  <si>
    <t>토    석</t>
    <phoneticPr fontId="10" type="noConversion"/>
  </si>
  <si>
    <t>기타</t>
    <phoneticPr fontId="10" type="noConversion"/>
  </si>
  <si>
    <t>읍면별</t>
    <phoneticPr fontId="10" type="noConversion"/>
  </si>
  <si>
    <t>(㎥)</t>
    <phoneticPr fontId="11" type="noConversion"/>
  </si>
  <si>
    <t>(속)</t>
    <phoneticPr fontId="11" type="noConversion"/>
  </si>
  <si>
    <t>(t)</t>
    <phoneticPr fontId="11" type="noConversion"/>
  </si>
  <si>
    <t>(kg)</t>
    <phoneticPr fontId="11" type="noConversion"/>
  </si>
  <si>
    <t>(M/T)</t>
    <phoneticPr fontId="11" type="noConversion"/>
  </si>
  <si>
    <t>(㎡)</t>
    <phoneticPr fontId="10" type="noConversion"/>
  </si>
  <si>
    <t>(ℓ)</t>
    <phoneticPr fontId="11" type="noConversion"/>
  </si>
  <si>
    <t>(본)</t>
    <phoneticPr fontId="10" type="noConversion"/>
  </si>
  <si>
    <t>Year &amp;</t>
    <phoneticPr fontId="10" type="noConversion"/>
  </si>
  <si>
    <t>Agricultural</t>
    <phoneticPr fontId="11" type="noConversion"/>
  </si>
  <si>
    <t>Nut &amp;</t>
    <phoneticPr fontId="11" type="noConversion"/>
  </si>
  <si>
    <t>Wild</t>
    <phoneticPr fontId="11" type="noConversion"/>
  </si>
  <si>
    <t>Banboo</t>
    <phoneticPr fontId="11" type="noConversion"/>
  </si>
  <si>
    <t>Medicinal</t>
    <phoneticPr fontId="11" type="noConversion"/>
  </si>
  <si>
    <t>Fiber</t>
    <phoneticPr fontId="10" type="noConversion"/>
  </si>
  <si>
    <t>Timber</t>
    <phoneticPr fontId="11" type="noConversion"/>
  </si>
  <si>
    <t>Bamboo</t>
    <phoneticPr fontId="11" type="noConversion"/>
  </si>
  <si>
    <t>material</t>
    <phoneticPr fontId="11" type="noConversion"/>
  </si>
  <si>
    <t>fruits</t>
    <phoneticPr fontId="11" type="noConversion"/>
  </si>
  <si>
    <t>vegetable</t>
    <phoneticPr fontId="11" type="noConversion"/>
  </si>
  <si>
    <t>shoot</t>
    <phoneticPr fontId="11" type="noConversion"/>
  </si>
  <si>
    <t>material</t>
    <phoneticPr fontId="10" type="noConversion"/>
  </si>
  <si>
    <t>Saw dust</t>
    <phoneticPr fontId="10" type="noConversion"/>
  </si>
  <si>
    <t>Wood vinegar</t>
    <phoneticPr fontId="11" type="noConversion"/>
  </si>
  <si>
    <t>Mushroom</t>
    <phoneticPr fontId="11" type="noConversion"/>
  </si>
  <si>
    <t>Resin</t>
    <phoneticPr fontId="11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</si>
  <si>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</si>
  <si>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</si>
  <si>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</si>
  <si>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</si>
  <si>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</si>
  <si>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</si>
  <si>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</si>
  <si>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EROSION  CONTROL</t>
    <phoneticPr fontId="11" type="noConversion"/>
  </si>
  <si>
    <t>단위 : ha, 천본, 천원, km</t>
    <phoneticPr fontId="11" type="noConversion"/>
  </si>
  <si>
    <t>Unit : ha, 1000 trees, 1000 won, km</t>
    <phoneticPr fontId="11" type="noConversion"/>
  </si>
  <si>
    <t>산지보정</t>
    <phoneticPr fontId="10" type="noConversion"/>
  </si>
  <si>
    <t>산사태예방</t>
    <phoneticPr fontId="10" type="noConversion"/>
  </si>
  <si>
    <t>계류보전</t>
    <phoneticPr fontId="10" type="noConversion"/>
  </si>
  <si>
    <t>해안방재림조성</t>
    <phoneticPr fontId="10" type="noConversion"/>
  </si>
  <si>
    <t>해안침식방지</t>
    <phoneticPr fontId="10" type="noConversion"/>
  </si>
  <si>
    <t>식재본수</t>
    <phoneticPr fontId="10" type="noConversion"/>
  </si>
  <si>
    <t>다목적댐</t>
    <phoneticPr fontId="10" type="noConversion"/>
  </si>
  <si>
    <t>산림유역관리조성</t>
    <phoneticPr fontId="10" type="noConversion"/>
  </si>
  <si>
    <t>(ha)</t>
    <phoneticPr fontId="10" type="noConversion"/>
  </si>
  <si>
    <t>(km}</t>
    <phoneticPr fontId="10" type="noConversion"/>
  </si>
  <si>
    <t>(개소)</t>
    <phoneticPr fontId="10" type="noConversion"/>
  </si>
  <si>
    <t>(km)</t>
    <phoneticPr fontId="10" type="noConversion"/>
  </si>
  <si>
    <t>(천본)</t>
    <phoneticPr fontId="10" type="noConversion"/>
  </si>
  <si>
    <t>Moutain</t>
  </si>
  <si>
    <t>Landslide</t>
  </si>
  <si>
    <t>Stream</t>
  </si>
  <si>
    <t>Erosion control</t>
  </si>
  <si>
    <t>Coast diseaster</t>
  </si>
  <si>
    <t>Prevention of</t>
  </si>
  <si>
    <t>Planting</t>
  </si>
  <si>
    <t>Multi-purpose</t>
  </si>
  <si>
    <t>Forest Watershed</t>
  </si>
  <si>
    <t>conservation</t>
  </si>
  <si>
    <t>prevention</t>
  </si>
  <si>
    <t>dam(sites)</t>
  </si>
  <si>
    <t>prenetion forest</t>
  </si>
  <si>
    <t>coastal erosion</t>
  </si>
  <si>
    <t>(1,000 seedlings)</t>
  </si>
  <si>
    <t>dams(sites)</t>
  </si>
  <si>
    <t>Management(sites)</t>
  </si>
  <si>
    <t>REFORESTATION  BY  PROJECT</t>
    <phoneticPr fontId="11" type="noConversion"/>
  </si>
  <si>
    <t xml:space="preserve"> unit : ha, 1000 seedlings</t>
    <phoneticPr fontId="11" type="noConversion"/>
  </si>
  <si>
    <t>합      계</t>
    <phoneticPr fontId="11" type="noConversion"/>
  </si>
  <si>
    <t>경제수조림</t>
    <phoneticPr fontId="11" type="noConversion"/>
  </si>
  <si>
    <t>큰나무조림</t>
    <phoneticPr fontId="11" type="noConversion"/>
  </si>
  <si>
    <t>유휴토지조림</t>
    <phoneticPr fontId="11" type="noConversion"/>
  </si>
  <si>
    <t>산불피해복구조림</t>
    <phoneticPr fontId="11" type="noConversion"/>
  </si>
  <si>
    <t>금강소나무후계숲</t>
    <phoneticPr fontId="10" type="noConversion"/>
  </si>
  <si>
    <t>기    타</t>
    <phoneticPr fontId="10" type="noConversion"/>
  </si>
  <si>
    <t xml:space="preserve"> Total</t>
    <phoneticPr fontId="11" type="noConversion"/>
  </si>
  <si>
    <t>Commercial tree pecies</t>
    <phoneticPr fontId="11" type="noConversion"/>
  </si>
  <si>
    <t>Semi-mature tree</t>
    <phoneticPr fontId="11" type="noConversion"/>
  </si>
  <si>
    <t>Fallow land reforestation</t>
    <phoneticPr fontId="10" type="noConversion"/>
  </si>
  <si>
    <t>Forest fire reforestation</t>
    <phoneticPr fontId="11" type="noConversion"/>
  </si>
  <si>
    <t>Geumgang pine tree</t>
    <phoneticPr fontId="10" type="noConversion"/>
  </si>
  <si>
    <t>Others</t>
    <phoneticPr fontId="11" type="noConversion"/>
  </si>
  <si>
    <t>본     수</t>
    <phoneticPr fontId="11" type="noConversion"/>
  </si>
  <si>
    <t xml:space="preserve">FOREST DAMAGE </t>
    <phoneticPr fontId="11" type="noConversion"/>
  </si>
  <si>
    <t>단위 : 건수, ha, 천원</t>
    <phoneticPr fontId="10" type="noConversion"/>
  </si>
  <si>
    <t>Unit : cases, ha, 1000 won</t>
    <phoneticPr fontId="10" type="noConversion"/>
  </si>
  <si>
    <t xml:space="preserve">       합    계    Total</t>
    <phoneticPr fontId="10" type="noConversion"/>
  </si>
  <si>
    <t>도    벌     Deforestation stolen</t>
    <phoneticPr fontId="10" type="noConversion"/>
  </si>
  <si>
    <t xml:space="preserve">  불법산림형질변경 Forest exploition</t>
    <phoneticPr fontId="10" type="noConversion"/>
  </si>
  <si>
    <t>재  적</t>
    <phoneticPr fontId="10" type="noConversion"/>
  </si>
  <si>
    <t>Volume</t>
    <phoneticPr fontId="10" type="noConversion"/>
  </si>
  <si>
    <t>CERTIFICATION OF ENVIRONMENT-FRIENDLY FARMING</t>
    <phoneticPr fontId="10" type="noConversion"/>
  </si>
  <si>
    <t>단위 : 건, 가구, ha, 톤</t>
    <phoneticPr fontId="11" type="noConversion"/>
  </si>
  <si>
    <t>Unit : case, household, ha, ton</t>
    <phoneticPr fontId="12" type="noConversion"/>
  </si>
  <si>
    <t>연   별
Year</t>
    <phoneticPr fontId="10" type="noConversion"/>
  </si>
  <si>
    <t>농산물  Agricultural products</t>
    <phoneticPr fontId="10" type="noConversion"/>
  </si>
  <si>
    <t>합    계   
Total</t>
    <phoneticPr fontId="10" type="noConversion"/>
  </si>
  <si>
    <t>유기 농산물   
Organic</t>
    <phoneticPr fontId="12" type="noConversion"/>
  </si>
  <si>
    <t>무농약 농산물   
Pesticide Free</t>
    <phoneticPr fontId="12" type="noConversion"/>
  </si>
  <si>
    <t>저농약 농산물   
Low-pesticide</t>
    <phoneticPr fontId="12" type="noConversion"/>
  </si>
  <si>
    <t>건수</t>
    <phoneticPr fontId="12" type="noConversion"/>
  </si>
  <si>
    <t>농가수</t>
    <phoneticPr fontId="12" type="noConversion"/>
  </si>
  <si>
    <t>면적</t>
    <phoneticPr fontId="12" type="noConversion"/>
  </si>
  <si>
    <t>출하량</t>
    <phoneticPr fontId="12" type="noConversion"/>
  </si>
  <si>
    <t>No.of</t>
    <phoneticPr fontId="10" type="noConversion"/>
  </si>
  <si>
    <t xml:space="preserve">No.of </t>
    <phoneticPr fontId="12" type="noConversion"/>
  </si>
  <si>
    <t>Househ</t>
    <phoneticPr fontId="10" type="noConversion"/>
  </si>
  <si>
    <t>Total</t>
    <phoneticPr fontId="10" type="noConversion"/>
  </si>
  <si>
    <t>Ship-</t>
    <phoneticPr fontId="10" type="noConversion"/>
  </si>
  <si>
    <t>Cases</t>
    <phoneticPr fontId="10" type="noConversion"/>
  </si>
  <si>
    <t xml:space="preserve"> olds</t>
    <phoneticPr fontId="10" type="noConversion"/>
  </si>
  <si>
    <t>Area</t>
    <phoneticPr fontId="10" type="noConversion"/>
  </si>
  <si>
    <t>ments</t>
    <phoneticPr fontId="10" type="noConversion"/>
  </si>
  <si>
    <t>자료 : 국립농산물품질관리원전북지원 진안장수사무소</t>
    <phoneticPr fontId="11" type="noConversion"/>
  </si>
  <si>
    <t>국   유   림          National forest</t>
    <phoneticPr fontId="10" type="noConversion"/>
  </si>
  <si>
    <t>총     계</t>
    <phoneticPr fontId="10" type="noConversion"/>
  </si>
  <si>
    <t>합     계</t>
    <phoneticPr fontId="10" type="noConversion"/>
  </si>
  <si>
    <t xml:space="preserve">           민    유    림          Non-National forest</t>
    <phoneticPr fontId="10" type="noConversion"/>
  </si>
  <si>
    <t>Total</t>
    <phoneticPr fontId="11" type="noConversion"/>
  </si>
  <si>
    <t>Forest land</t>
  </si>
  <si>
    <t>without trees</t>
  </si>
  <si>
    <t xml:space="preserve">활 엽 수 림 </t>
    <phoneticPr fontId="11" type="noConversion"/>
  </si>
  <si>
    <t>침 엽  수 림</t>
    <phoneticPr fontId="11" type="noConversion"/>
  </si>
  <si>
    <t>Bamboo</t>
    <phoneticPr fontId="10" type="noConversion"/>
  </si>
  <si>
    <t>죽     림</t>
    <phoneticPr fontId="10" type="noConversion"/>
  </si>
  <si>
    <t xml:space="preserve"> Bamboo</t>
    <phoneticPr fontId="10" type="noConversion"/>
  </si>
  <si>
    <t>Fuel</t>
    <phoneticPr fontId="11" type="noConversion"/>
  </si>
  <si>
    <t>herbs</t>
    <phoneticPr fontId="11" type="noConversion"/>
  </si>
  <si>
    <t xml:space="preserve">  약용식물</t>
    <phoneticPr fontId="11" type="noConversion"/>
  </si>
  <si>
    <t>무허가벌채  Unauthorized tree-cutting</t>
    <phoneticPr fontId="10" type="noConversion"/>
  </si>
  <si>
    <t>-</t>
    <phoneticPr fontId="10" type="noConversion"/>
  </si>
  <si>
    <t>…</t>
    <phoneticPr fontId="10" type="noConversion"/>
  </si>
  <si>
    <t>…</t>
    <phoneticPr fontId="10" type="noConversion"/>
  </si>
  <si>
    <t>…</t>
    <phoneticPr fontId="10" type="noConversion"/>
  </si>
  <si>
    <t>단위 : ㏊</t>
    <phoneticPr fontId="10" type="noConversion"/>
  </si>
  <si>
    <t>unit : ha</t>
    <phoneticPr fontId="10" type="noConversion"/>
  </si>
  <si>
    <t>Forest
tending</t>
    <phoneticPr fontId="11" type="noConversion"/>
  </si>
  <si>
    <t xml:space="preserve">주1) 2015년부터 추가서식입니다. </t>
    <phoneticPr fontId="11" type="noConversion"/>
  </si>
  <si>
    <t>Unit : ㎥</t>
    <phoneticPr fontId="10" type="noConversion"/>
  </si>
  <si>
    <t>26. 입목벌채 허가(신고)</t>
    <phoneticPr fontId="10" type="noConversion"/>
  </si>
  <si>
    <t>Lumbering Permits</t>
    <phoneticPr fontId="10" type="noConversion"/>
  </si>
  <si>
    <t>단위 :  ㎥</t>
    <phoneticPr fontId="10" type="noConversion"/>
  </si>
  <si>
    <t>합   계</t>
    <phoneticPr fontId="10" type="noConversion"/>
  </si>
  <si>
    <t>주   벌</t>
    <phoneticPr fontId="10" type="noConversion"/>
  </si>
  <si>
    <t>수익솎아베기</t>
    <phoneticPr fontId="10" type="noConversion"/>
  </si>
  <si>
    <t>숲가꾸기</t>
    <phoneticPr fontId="11" type="noConversion"/>
  </si>
  <si>
    <t>수종갱신</t>
    <phoneticPr fontId="10" type="noConversion"/>
  </si>
  <si>
    <t>피해목</t>
    <phoneticPr fontId="10" type="noConversion"/>
  </si>
  <si>
    <t>산지전용</t>
    <phoneticPr fontId="10" type="noConversion"/>
  </si>
  <si>
    <t>기   타</t>
    <phoneticPr fontId="10" type="noConversion"/>
  </si>
  <si>
    <t>Final
clearing</t>
    <phoneticPr fontId="10" type="noConversion"/>
  </si>
  <si>
    <t>Thinning
for profit</t>
    <phoneticPr fontId="10" type="noConversion"/>
  </si>
  <si>
    <t>Species
conversion</t>
    <phoneticPr fontId="10" type="noConversion"/>
  </si>
  <si>
    <t>Damaged
tree</t>
    <phoneticPr fontId="10" type="noConversion"/>
  </si>
  <si>
    <t>Status Co
forest land</t>
    <phoneticPr fontId="10" type="noConversion"/>
  </si>
  <si>
    <t>Others</t>
    <phoneticPr fontId="10" type="noConversion"/>
  </si>
  <si>
    <t>벌채량</t>
    <phoneticPr fontId="10" type="noConversion"/>
  </si>
  <si>
    <t>수집량</t>
    <phoneticPr fontId="10" type="noConversion"/>
  </si>
  <si>
    <t>cutting
volume</t>
    <phoneticPr fontId="10" type="noConversion"/>
  </si>
  <si>
    <t>collected
volume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</si>
  <si>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</si>
  <si>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</si>
  <si>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</si>
  <si>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</si>
  <si>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</si>
  <si>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계북면
Gyebuk-myeon</t>
    <phoneticPr fontId="10" type="noConversion"/>
  </si>
  <si>
    <t>자료 : 산림녹지과</t>
    <phoneticPr fontId="10" type="noConversion"/>
  </si>
  <si>
    <t>사방댐</t>
    <phoneticPr fontId="10" type="noConversion"/>
  </si>
  <si>
    <t>무 입 목 지</t>
    <phoneticPr fontId="11" type="noConversion"/>
  </si>
  <si>
    <t>27. 사 방 사 업</t>
    <phoneticPr fontId="11" type="noConversion"/>
  </si>
  <si>
    <t>28.  조      림</t>
    <phoneticPr fontId="11" type="noConversion"/>
  </si>
  <si>
    <t>29.  산 림 피 해</t>
    <phoneticPr fontId="11" type="noConversion"/>
  </si>
  <si>
    <t>30. 친환경 농산물 인증현황</t>
    <phoneticPr fontId="11" type="noConversion"/>
  </si>
  <si>
    <t>-</t>
    <phoneticPr fontId="10" type="noConversion"/>
  </si>
  <si>
    <t>-</t>
    <phoneticPr fontId="10" type="noConversion"/>
  </si>
  <si>
    <t>-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</si>
</sst>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0.00_ "/>
    <numFmt numFmtId="186" formatCode="0.00_);[Red]\(0.00\)"/>
    <numFmt numFmtId="187" formatCode="0_);[Red]\(0\)"/>
    <numFmt numFmtId="188" formatCode="0_ "/>
    <numFmt numFmtId="189" formatCode="#,##0_);[Red]\(#,##0\)"/>
    <numFmt numFmtId="190" formatCode="0.0_);[Red]\(0.0\)"/>
    <numFmt numFmtId="191" formatCode="\-"/>
    <numFmt numFmtId="192" formatCode="#,##0_ "/>
    <numFmt numFmtId="193" formatCode="0.0_ "/>
    <numFmt numFmtId="194" formatCode="#,##0.0_ "/>
    <numFmt numFmtId="195" formatCode="#,##0_);\(#,##0\)"/>
    <numFmt numFmtId="196" formatCode="0.00_ ;[Red]\-0.00\ "/>
    <numFmt numFmtId="197" formatCode="_-* #,##0.0_-;\-* #,##0.0_-;_-* &quot;-&quot;?_-;_-@_-"/>
    <numFmt numFmtId="198" formatCode="_(* #,##0_);_(* \(#,##0\);_(* &quot;-&quot;_);_(@_)"/>
    <numFmt numFmtId="199" formatCode="#,##0.00_);[Red]\(#,##0.00\)"/>
    <numFmt numFmtId="200" formatCode="&quot;₩&quot;#,##0.00;[Red]&quot;₩&quot;\-#,##0.00"/>
    <numFmt numFmtId="201" formatCode="_ &quot;₩&quot;* #,##0_ ;_ &quot;₩&quot;* \-#,##0_ ;_ &quot;₩&quot;* &quot;-&quot;_ ;_ @_ "/>
    <numFmt numFmtId="202" formatCode="&quot;$&quot;#,##0_);[Red]\(&quot;$&quot;#,##0\)"/>
    <numFmt numFmtId="203" formatCode="&quot;₩&quot;#,##0;[Red]&quot;₩&quot;\-#,##0"/>
    <numFmt numFmtId="204" formatCode="_ &quot;₩&quot;* #,##0.00_ ;_ &quot;₩&quot;* \-#,##0.00_ ;_ &quot;₩&quot;* &quot;-&quot;??_ ;_ @_ "/>
    <numFmt numFmtId="205" formatCode="&quot;$&quot;#,##0.00_);[Red]\(&quot;$&quot;#,##0.00\)"/>
    <numFmt numFmtId="206" formatCode="#,##0;[Red]&quot;-&quot;#,##0"/>
    <numFmt numFmtId="207" formatCode="#,##0.00;[Red]&quot;-&quot;#,##0.00"/>
    <numFmt numFmtId="208" formatCode="&quot;₩&quot;#,##0;&quot;₩&quot;&quot;₩&quot;\-#,##0"/>
    <numFmt numFmtId="209" formatCode="_ * #,##0.00_ ;_ * \-#,##0.00_ ;_ * &quot;-&quot;_ ;_ @_ "/>
    <numFmt numFmtId="210" formatCode="&quot;₩&quot;#,##0.00;&quot;₩&quot;\-#,##0.00"/>
    <numFmt numFmtId="211" formatCode="_-[$€-2]* #,##0.00_-;\-[$€-2]* #,##0.00_-;_-[$€-2]* &quot;-&quot;??_-"/>
    <numFmt numFmtId="212" formatCode="_-* #,##0\ &quot;DM&quot;_-;\-* #,##0\ &quot;DM&quot;_-;_-* &quot;-&quot;\ &quot;DM&quot;_-;_-@_-"/>
    <numFmt numFmtId="213" formatCode="_-* #,##0.00\ &quot;DM&quot;_-;\-* #,##0.00\ &quot;DM&quot;_-;_-* &quot;-&quot;??\ &quot;DM&quot;_-;_-@_-"/>
    <numFmt numFmtId="214" formatCode="_(&quot;₩&quot;* #,##0_);_(&quot;₩&quot;* \(#,##0\);_(&quot;₩&quot;* &quot;-&quot;_);_(@_)"/>
    <numFmt numFmtId="21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7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돋움체"/>
      <family val="3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b/>
      <sz val="11"/>
      <name val="새굴림"/>
      <family val="1"/>
      <charset val="129"/>
    </font>
    <font>
      <sz val="11"/>
      <name val="돋움"/>
      <family val="3"/>
      <charset val="129"/>
    </font>
    <font>
      <b/>
      <sz val="9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9"/>
      <name val="굴림"/>
      <family val="3"/>
      <charset val="129"/>
    </font>
    <font>
      <sz val="16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2"/>
      <name val="???"/>
      <family val="1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1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b/>
      <sz val="9"/>
      <name val="Yoon 윤고딕 520_TT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86">
    <xf numFmtId="0" fontId="0" fillId="0" borderId="0"/>
    <xf numFmtId="0" fontId="7" fillId="0" borderId="0"/>
    <xf numFmtId="184" fontId="8" fillId="0" borderId="0"/>
    <xf numFmtId="181" fontId="8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2" fontId="8" fillId="0" borderId="0"/>
    <xf numFmtId="38" fontId="9" fillId="2" borderId="0" applyNumberFormat="0" applyBorder="0" applyAlignment="0" applyProtection="0"/>
    <xf numFmtId="10" fontId="9" fillId="3" borderId="1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2" fillId="0" borderId="0"/>
    <xf numFmtId="41" fontId="19" fillId="0" borderId="0" applyFont="0" applyFill="0" applyBorder="0" applyAlignment="0" applyProtection="0"/>
    <xf numFmtId="4" fontId="5" fillId="0" borderId="0" applyNumberFormat="0" applyProtection="0"/>
    <xf numFmtId="0" fontId="4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/>
    <xf numFmtId="183" fontId="2" fillId="0" borderId="0"/>
    <xf numFmtId="41" fontId="2" fillId="0" borderId="0" applyFont="0" applyFill="0" applyBorder="0" applyAlignment="0" applyProtection="0"/>
    <xf numFmtId="198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/>
    <xf numFmtId="176" fontId="30" fillId="0" borderId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30" fillId="0" borderId="0"/>
    <xf numFmtId="0" fontId="31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200" fontId="35" fillId="0" borderId="0" applyFont="0" applyFill="0" applyBorder="0" applyAlignment="0" applyProtection="0"/>
    <xf numFmtId="200" fontId="36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6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9" fillId="0" borderId="0" applyFont="0" applyFill="0" applyBorder="0" applyAlignment="0" applyProtection="0"/>
    <xf numFmtId="202" fontId="40" fillId="0" borderId="0" applyFont="0" applyFill="0" applyBorder="0" applyAlignment="0" applyProtection="0"/>
    <xf numFmtId="202" fontId="40" fillId="0" borderId="0" applyFont="0" applyFill="0" applyBorder="0" applyAlignment="0" applyProtection="0"/>
    <xf numFmtId="202" fontId="40" fillId="0" borderId="0" applyFont="0" applyFill="0" applyBorder="0" applyAlignment="0" applyProtection="0"/>
    <xf numFmtId="20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01" fontId="38" fillId="0" borderId="0" applyFont="0" applyFill="0" applyBorder="0" applyAlignment="0" applyProtection="0"/>
    <xf numFmtId="201" fontId="39" fillId="0" borderId="0" applyFont="0" applyFill="0" applyBorder="0" applyAlignment="0" applyProtection="0"/>
    <xf numFmtId="203" fontId="35" fillId="0" borderId="0" applyFont="0" applyFill="0" applyBorder="0" applyAlignment="0" applyProtection="0"/>
    <xf numFmtId="203" fontId="36" fillId="0" borderId="0" applyFont="0" applyFill="0" applyBorder="0" applyAlignment="0" applyProtection="0"/>
    <xf numFmtId="204" fontId="37" fillId="0" borderId="0" applyFont="0" applyFill="0" applyBorder="0" applyAlignment="0" applyProtection="0"/>
    <xf numFmtId="203" fontId="36" fillId="0" borderId="0" applyFont="0" applyFill="0" applyBorder="0" applyAlignment="0" applyProtection="0"/>
    <xf numFmtId="204" fontId="37" fillId="0" borderId="0" applyFont="0" applyFill="0" applyBorder="0" applyAlignment="0" applyProtection="0"/>
    <xf numFmtId="203" fontId="38" fillId="0" borderId="0" applyFont="0" applyFill="0" applyBorder="0" applyAlignment="0" applyProtection="0"/>
    <xf numFmtId="203" fontId="39" fillId="0" borderId="0" applyFont="0" applyFill="0" applyBorder="0" applyAlignment="0" applyProtection="0"/>
    <xf numFmtId="205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04" fontId="38" fillId="0" borderId="0" applyFont="0" applyFill="0" applyBorder="0" applyAlignment="0" applyProtection="0"/>
    <xf numFmtId="204" fontId="39" fillId="0" borderId="0" applyFont="0" applyFill="0" applyBorder="0" applyAlignment="0" applyProtection="0"/>
    <xf numFmtId="204" fontId="38" fillId="0" borderId="0" applyFont="0" applyFill="0" applyBorder="0" applyAlignment="0" applyProtection="0"/>
    <xf numFmtId="204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06" fontId="35" fillId="0" borderId="0" applyFont="0" applyFill="0" applyBorder="0" applyAlignment="0" applyProtection="0"/>
    <xf numFmtId="20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9" fillId="0" borderId="0" applyFont="0" applyFill="0" applyBorder="0" applyAlignment="0" applyProtection="0"/>
    <xf numFmtId="207" fontId="35" fillId="0" borderId="0" applyFont="0" applyFill="0" applyBorder="0" applyAlignment="0" applyProtection="0"/>
    <xf numFmtId="207" fontId="36" fillId="0" borderId="0" applyFont="0" applyFill="0" applyBorder="0" applyAlignment="0" applyProtection="0"/>
    <xf numFmtId="180" fontId="37" fillId="0" borderId="0" applyFont="0" applyFill="0" applyBorder="0" applyAlignment="0" applyProtection="0"/>
    <xf numFmtId="207" fontId="36" fillId="0" borderId="0" applyFont="0" applyFill="0" applyBorder="0" applyAlignment="0" applyProtection="0"/>
    <xf numFmtId="180" fontId="37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9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/>
    <xf numFmtId="0" fontId="38" fillId="0" borderId="0"/>
    <xf numFmtId="0" fontId="35" fillId="0" borderId="0"/>
    <xf numFmtId="0" fontId="36" fillId="0" borderId="0"/>
    <xf numFmtId="0" fontId="37" fillId="0" borderId="0"/>
    <xf numFmtId="0" fontId="36" fillId="0" borderId="0"/>
    <xf numFmtId="0" fontId="39" fillId="0" borderId="0"/>
    <xf numFmtId="0" fontId="42" fillId="0" borderId="0"/>
    <xf numFmtId="0" fontId="37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42" fillId="0" borderId="0"/>
    <xf numFmtId="0" fontId="37" fillId="0" borderId="0"/>
    <xf numFmtId="0" fontId="43" fillId="0" borderId="0"/>
    <xf numFmtId="0" fontId="44" fillId="0" borderId="0"/>
    <xf numFmtId="0" fontId="40" fillId="0" borderId="0"/>
    <xf numFmtId="0" fontId="40" fillId="0" borderId="0"/>
    <xf numFmtId="0" fontId="43" fillId="0" borderId="0"/>
    <xf numFmtId="0" fontId="44" fillId="0" borderId="0"/>
    <xf numFmtId="0" fontId="38" fillId="0" borderId="0"/>
    <xf numFmtId="0" fontId="39" fillId="0" borderId="0"/>
    <xf numFmtId="0" fontId="2" fillId="0" borderId="0" applyFill="0" applyBorder="0" applyAlignment="0"/>
    <xf numFmtId="176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45" fillId="0" borderId="0" applyNumberFormat="0" applyAlignment="0">
      <alignment horizontal="left"/>
    </xf>
    <xf numFmtId="0" fontId="3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6" fillId="0" borderId="0" applyNumberFormat="0" applyAlignment="0">
      <alignment horizontal="left"/>
    </xf>
    <xf numFmtId="211" fontId="30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47" fillId="0" borderId="0">
      <alignment horizontal="left"/>
    </xf>
    <xf numFmtId="0" fontId="48" fillId="0" borderId="36" applyNumberFormat="0" applyAlignment="0" applyProtection="0">
      <alignment horizontal="left" vertical="center"/>
    </xf>
    <xf numFmtId="0" fontId="48" fillId="0" borderId="24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37"/>
    <xf numFmtId="183" fontId="2" fillId="0" borderId="0"/>
    <xf numFmtId="0" fontId="6" fillId="0" borderId="0"/>
    <xf numFmtId="10" fontId="6" fillId="0" borderId="0" applyFont="0" applyFill="0" applyBorder="0" applyAlignment="0" applyProtection="0"/>
    <xf numFmtId="0" fontId="6" fillId="0" borderId="0"/>
    <xf numFmtId="0" fontId="50" fillId="0" borderId="0"/>
    <xf numFmtId="0" fontId="6" fillId="0" borderId="17" applyNumberFormat="0" applyFont="0" applyFill="0" applyAlignment="0" applyProtection="0"/>
    <xf numFmtId="0" fontId="51" fillId="0" borderId="38">
      <alignment horizontal="left"/>
    </xf>
    <xf numFmtId="212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8" borderId="30" applyNumberFormat="0" applyAlignment="0" applyProtection="0">
      <alignment vertical="center"/>
    </xf>
    <xf numFmtId="0" fontId="53" fillId="8" borderId="30" applyNumberFormat="0" applyAlignment="0" applyProtection="0">
      <alignment vertical="center"/>
    </xf>
    <xf numFmtId="0" fontId="2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6" fillId="0" borderId="0">
      <protection locked="0"/>
    </xf>
    <xf numFmtId="0" fontId="56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10" borderId="34" applyNumberFormat="0" applyFont="0" applyAlignment="0" applyProtection="0">
      <alignment vertical="center"/>
    </xf>
    <xf numFmtId="0" fontId="57" fillId="10" borderId="34" applyNumberFormat="0" applyFont="0" applyAlignment="0" applyProtection="0">
      <alignment vertical="center"/>
    </xf>
    <xf numFmtId="0" fontId="57" fillId="10" borderId="34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8" fillId="0" borderId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9" borderId="33" applyNumberFormat="0" applyAlignment="0" applyProtection="0">
      <alignment vertical="center"/>
    </xf>
    <xf numFmtId="0" fontId="62" fillId="9" borderId="33" applyNumberFormat="0" applyAlignment="0" applyProtection="0">
      <alignment vertical="center"/>
    </xf>
    <xf numFmtId="0" fontId="2" fillId="0" borderId="0">
      <alignment vertical="center"/>
    </xf>
    <xf numFmtId="176" fontId="30" fillId="0" borderId="0" applyFont="0" applyFill="0" applyBorder="0" applyAlignment="0" applyProtection="0"/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57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8" fontId="57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5" fillId="7" borderId="30" applyNumberFormat="0" applyAlignment="0" applyProtection="0">
      <alignment vertical="center"/>
    </xf>
    <xf numFmtId="0" fontId="65" fillId="7" borderId="30" applyNumberFormat="0" applyAlignment="0" applyProtection="0">
      <alignment vertical="center"/>
    </xf>
    <xf numFmtId="4" fontId="56" fillId="0" borderId="0">
      <protection locked="0"/>
    </xf>
    <xf numFmtId="0" fontId="2" fillId="0" borderId="0">
      <protection locked="0"/>
    </xf>
    <xf numFmtId="0" fontId="66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9" fillId="0" borderId="29" applyNumberFormat="0" applyFill="0" applyAlignment="0" applyProtection="0">
      <alignment vertical="center"/>
    </xf>
    <xf numFmtId="0" fontId="69" fillId="0" borderId="2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2" fillId="8" borderId="31" applyNumberFormat="0" applyAlignment="0" applyProtection="0">
      <alignment vertical="center"/>
    </xf>
    <xf numFmtId="0" fontId="72" fillId="8" borderId="31" applyNumberFormat="0" applyAlignment="0" applyProtection="0">
      <alignment vertical="center"/>
    </xf>
    <xf numFmtId="198" fontId="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3" fillId="0" borderId="0">
      <alignment vertical="center"/>
    </xf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30" fillId="0" borderId="0">
      <protection locked="0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7" fillId="0" borderId="0">
      <alignment vertical="center"/>
    </xf>
    <xf numFmtId="0" fontId="2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57" fillId="0" borderId="0">
      <alignment vertical="center"/>
    </xf>
    <xf numFmtId="0" fontId="2" fillId="0" borderId="0"/>
    <xf numFmtId="0" fontId="2" fillId="0" borderId="0"/>
    <xf numFmtId="0" fontId="30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17">
      <protection locked="0"/>
    </xf>
    <xf numFmtId="216" fontId="30" fillId="0" borderId="0">
      <protection locked="0"/>
    </xf>
    <xf numFmtId="217" fontId="30" fillId="0" borderId="0">
      <protection locked="0"/>
    </xf>
  </cellStyleXfs>
  <cellXfs count="356">
    <xf numFmtId="0" fontId="0" fillId="0" borderId="0" xfId="0"/>
    <xf numFmtId="0" fontId="14" fillId="0" borderId="0" xfId="16" applyFont="1" applyBorder="1"/>
    <xf numFmtId="0" fontId="16" fillId="0" borderId="2" xfId="16" applyFont="1" applyBorder="1" applyAlignment="1"/>
    <xf numFmtId="0" fontId="17" fillId="0" borderId="2" xfId="16" applyFont="1" applyBorder="1"/>
    <xf numFmtId="0" fontId="16" fillId="0" borderId="2" xfId="0" applyFont="1" applyBorder="1" applyAlignment="1">
      <alignment horizontal="right"/>
    </xf>
    <xf numFmtId="0" fontId="17" fillId="0" borderId="0" xfId="16" applyFont="1" applyBorder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189" fontId="16" fillId="0" borderId="0" xfId="15" quotePrefix="1" applyNumberFormat="1" applyFont="1" applyBorder="1" applyAlignment="1">
      <alignment horizontal="center" vertical="center"/>
    </xf>
    <xf numFmtId="18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89" fontId="16" fillId="0" borderId="0" xfId="15" applyNumberFormat="1" applyFont="1" applyBorder="1" applyAlignment="1">
      <alignment horizontal="center" vertical="center"/>
    </xf>
    <xf numFmtId="0" fontId="15" fillId="0" borderId="0" xfId="0" applyFont="1" applyFill="1" applyBorder="1"/>
    <xf numFmtId="0" fontId="16" fillId="0" borderId="0" xfId="16" applyFont="1" applyBorder="1"/>
    <xf numFmtId="0" fontId="16" fillId="0" borderId="0" xfId="16" applyFont="1" applyBorder="1" applyAlignment="1">
      <alignment horizontal="right"/>
    </xf>
    <xf numFmtId="0" fontId="16" fillId="0" borderId="0" xfId="16" applyFont="1" applyBorder="1" applyAlignment="1">
      <alignment horizontal="left"/>
    </xf>
    <xf numFmtId="0" fontId="16" fillId="0" borderId="0" xfId="16" applyFont="1" applyBorder="1" applyAlignment="1">
      <alignment horizontal="center"/>
    </xf>
    <xf numFmtId="0" fontId="15" fillId="0" borderId="0" xfId="0" applyFont="1" applyBorder="1"/>
    <xf numFmtId="0" fontId="16" fillId="0" borderId="0" xfId="16" applyFont="1"/>
    <xf numFmtId="3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0" xfId="16" applyFont="1" applyBorder="1" applyAlignment="1">
      <alignment horizontal="center" vertical="center"/>
    </xf>
    <xf numFmtId="0" fontId="13" fillId="0" borderId="0" xfId="16" applyFont="1" applyBorder="1"/>
    <xf numFmtId="0" fontId="15" fillId="0" borderId="2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0" xfId="16" applyFont="1" applyBorder="1" applyAlignment="1">
      <alignment horizontal="center" vertical="center"/>
    </xf>
    <xf numFmtId="0" fontId="17" fillId="0" borderId="0" xfId="16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/>
    <xf numFmtId="1" fontId="17" fillId="0" borderId="2" xfId="0" applyNumberFormat="1" applyFont="1" applyBorder="1" applyAlignment="1"/>
    <xf numFmtId="0" fontId="17" fillId="0" borderId="2" xfId="0" applyFont="1" applyBorder="1" applyAlignment="1"/>
    <xf numFmtId="0" fontId="17" fillId="0" borderId="2" xfId="0" applyFont="1" applyBorder="1" applyAlignment="1">
      <alignment horizontal="center"/>
    </xf>
    <xf numFmtId="1" fontId="15" fillId="0" borderId="0" xfId="0" applyNumberFormat="1" applyFont="1" applyAlignment="1"/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1" fontId="16" fillId="0" borderId="0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1" fontId="16" fillId="0" borderId="5" xfId="0" applyNumberFormat="1" applyFont="1" applyBorder="1" applyAlignment="1">
      <alignment horizontal="center" vertical="center"/>
    </xf>
    <xf numFmtId="189" fontId="16" fillId="0" borderId="0" xfId="16" applyNumberFormat="1" applyFont="1" applyBorder="1"/>
    <xf numFmtId="1" fontId="16" fillId="0" borderId="13" xfId="0" applyNumberFormat="1" applyFont="1" applyBorder="1" applyAlignment="1">
      <alignment horizontal="center" vertical="center"/>
    </xf>
    <xf numFmtId="0" fontId="16" fillId="0" borderId="0" xfId="0" applyFont="1" applyFill="1" applyBorder="1"/>
    <xf numFmtId="189" fontId="16" fillId="0" borderId="0" xfId="15" quotePrefix="1" applyNumberFormat="1" applyFont="1" applyFill="1" applyBorder="1" applyAlignment="1">
      <alignment horizontal="center" vertical="center"/>
    </xf>
    <xf numFmtId="189" fontId="16" fillId="0" borderId="0" xfId="15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87" fontId="16" fillId="0" borderId="3" xfId="0" applyNumberFormat="1" applyFont="1" applyBorder="1" applyAlignment="1">
      <alignment horizontal="center" vertical="center"/>
    </xf>
    <xf numFmtId="187" fontId="15" fillId="0" borderId="0" xfId="0" applyNumberFormat="1" applyFont="1" applyBorder="1" applyAlignment="1">
      <alignment horizontal="center" vertical="center"/>
    </xf>
    <xf numFmtId="187" fontId="18" fillId="0" borderId="0" xfId="0" applyNumberFormat="1" applyFont="1" applyAlignment="1">
      <alignment horizontal="center" vertical="center"/>
    </xf>
    <xf numFmtId="194" fontId="15" fillId="0" borderId="0" xfId="14" applyNumberFormat="1" applyFont="1"/>
    <xf numFmtId="1" fontId="16" fillId="0" borderId="3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1" fontId="16" fillId="0" borderId="14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1" fontId="16" fillId="0" borderId="15" xfId="0" applyNumberFormat="1" applyFont="1" applyBorder="1" applyAlignment="1">
      <alignment horizontal="center" vertical="center"/>
    </xf>
    <xf numFmtId="188" fontId="20" fillId="0" borderId="3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93" fontId="21" fillId="0" borderId="3" xfId="0" applyNumberFormat="1" applyFont="1" applyFill="1" applyBorder="1" applyAlignment="1">
      <alignment horizontal="center" vertical="center" wrapText="1" shrinkToFit="1"/>
    </xf>
    <xf numFmtId="187" fontId="21" fillId="0" borderId="0" xfId="15" quotePrefix="1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193" fontId="21" fillId="0" borderId="16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/>
    </xf>
    <xf numFmtId="0" fontId="14" fillId="0" borderId="0" xfId="16" applyFont="1" applyFill="1" applyBorder="1"/>
    <xf numFmtId="0" fontId="16" fillId="0" borderId="2" xfId="16" applyFont="1" applyFill="1" applyBorder="1" applyAlignment="1"/>
    <xf numFmtId="0" fontId="16" fillId="0" borderId="0" xfId="0" applyFont="1" applyFill="1" applyBorder="1" applyAlignment="1">
      <alignment horizontal="right"/>
    </xf>
    <xf numFmtId="0" fontId="17" fillId="0" borderId="0" xfId="16" applyFont="1" applyFill="1" applyBorder="1"/>
    <xf numFmtId="0" fontId="16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8" xfId="0" quotePrefix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8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6" fillId="0" borderId="3" xfId="0" applyFont="1" applyFill="1" applyBorder="1" applyAlignment="1">
      <alignment horizontal="center" vertical="center" wrapText="1" shrinkToFit="1"/>
    </xf>
    <xf numFmtId="189" fontId="16" fillId="0" borderId="0" xfId="15" applyNumberFormat="1" applyFont="1" applyFill="1" applyBorder="1" applyAlignment="1" applyProtection="1">
      <alignment horizontal="center" vertical="center"/>
      <protection locked="0"/>
    </xf>
    <xf numFmtId="189" fontId="16" fillId="0" borderId="0" xfId="15" quotePrefix="1" applyNumberFormat="1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>
      <alignment horizontal="center" vertical="center" wrapText="1" shrinkToFit="1"/>
    </xf>
    <xf numFmtId="189" fontId="16" fillId="0" borderId="19" xfId="15" quotePrefix="1" applyNumberFormat="1" applyFont="1" applyFill="1" applyBorder="1" applyAlignment="1">
      <alignment horizontal="center" vertical="center"/>
    </xf>
    <xf numFmtId="189" fontId="16" fillId="0" borderId="2" xfId="15" quotePrefix="1" applyNumberFormat="1" applyFont="1" applyFill="1" applyBorder="1" applyAlignment="1">
      <alignment horizontal="center" vertical="center"/>
    </xf>
    <xf numFmtId="189" fontId="16" fillId="0" borderId="2" xfId="15" applyNumberFormat="1" applyFont="1" applyFill="1" applyBorder="1" applyAlignment="1" applyProtection="1">
      <alignment horizontal="center" vertical="center"/>
      <protection locked="0"/>
    </xf>
    <xf numFmtId="189" fontId="16" fillId="0" borderId="2" xfId="15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16" applyFont="1" applyFill="1"/>
    <xf numFmtId="189" fontId="15" fillId="0" borderId="0" xfId="0" applyNumberFormat="1" applyFont="1" applyFill="1"/>
    <xf numFmtId="0" fontId="16" fillId="0" borderId="0" xfId="16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/>
    <xf numFmtId="0" fontId="17" fillId="0" borderId="2" xfId="16" applyFont="1" applyFill="1" applyBorder="1"/>
    <xf numFmtId="0" fontId="17" fillId="0" borderId="2" xfId="16" applyFont="1" applyFill="1" applyBorder="1" applyAlignment="1">
      <alignment horizontal="center"/>
    </xf>
    <xf numFmtId="0" fontId="16" fillId="0" borderId="2" xfId="0" applyFont="1" applyFill="1" applyBorder="1" applyAlignment="1">
      <alignment horizontal="right"/>
    </xf>
    <xf numFmtId="0" fontId="16" fillId="0" borderId="2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189" fontId="16" fillId="0" borderId="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9" fontId="16" fillId="0" borderId="0" xfId="0" applyNumberFormat="1" applyFont="1" applyFill="1" applyBorder="1"/>
    <xf numFmtId="189" fontId="17" fillId="0" borderId="0" xfId="0" applyNumberFormat="1" applyFont="1" applyFill="1" applyBorder="1"/>
    <xf numFmtId="189" fontId="15" fillId="0" borderId="0" xfId="0" applyNumberFormat="1" applyFont="1" applyFill="1" applyBorder="1"/>
    <xf numFmtId="191" fontId="16" fillId="0" borderId="2" xfId="15" applyNumberFormat="1" applyFont="1" applyFill="1" applyBorder="1" applyAlignment="1">
      <alignment horizontal="center" vertical="center"/>
    </xf>
    <xf numFmtId="0" fontId="16" fillId="0" borderId="0" xfId="16" applyFont="1" applyFill="1" applyBorder="1" applyAlignment="1">
      <alignment horizontal="right"/>
    </xf>
    <xf numFmtId="189" fontId="16" fillId="0" borderId="0" xfId="16" applyNumberFormat="1" applyFont="1" applyFill="1" applyBorder="1"/>
    <xf numFmtId="0" fontId="16" fillId="0" borderId="0" xfId="0" applyFont="1" applyFill="1" applyAlignment="1">
      <alignment horizontal="right"/>
    </xf>
    <xf numFmtId="177" fontId="16" fillId="0" borderId="0" xfId="0" applyNumberFormat="1" applyFont="1" applyFill="1" applyAlignment="1">
      <alignment horizontal="right"/>
    </xf>
    <xf numFmtId="0" fontId="16" fillId="0" borderId="0" xfId="16" applyFont="1" applyFill="1" applyBorder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0" fontId="15" fillId="0" borderId="0" xfId="0" applyFont="1" applyFill="1" applyAlignment="1">
      <alignment horizontal="center"/>
    </xf>
    <xf numFmtId="4" fontId="14" fillId="0" borderId="0" xfId="0" applyNumberFormat="1" applyFont="1" applyFill="1" applyBorder="1" applyAlignment="1">
      <alignment horizontal="center" vertical="center"/>
    </xf>
    <xf numFmtId="4" fontId="16" fillId="0" borderId="2" xfId="16" applyNumberFormat="1" applyFont="1" applyFill="1" applyBorder="1" applyAlignment="1"/>
    <xf numFmtId="4" fontId="15" fillId="0" borderId="2" xfId="0" applyNumberFormat="1" applyFont="1" applyFill="1" applyBorder="1"/>
    <xf numFmtId="4" fontId="15" fillId="0" borderId="0" xfId="0" applyNumberFormat="1" applyFont="1" applyFill="1" applyBorder="1" applyAlignment="1">
      <alignment horizontal="left"/>
    </xf>
    <xf numFmtId="177" fontId="15" fillId="0" borderId="2" xfId="0" applyNumberFormat="1" applyFont="1" applyFill="1" applyBorder="1"/>
    <xf numFmtId="2" fontId="17" fillId="0" borderId="2" xfId="16" applyNumberFormat="1" applyFont="1" applyFill="1" applyBorder="1" applyAlignment="1"/>
    <xf numFmtId="2" fontId="15" fillId="0" borderId="2" xfId="0" applyNumberFormat="1" applyFont="1" applyFill="1" applyBorder="1"/>
    <xf numFmtId="177" fontId="16" fillId="0" borderId="5" xfId="0" applyNumberFormat="1" applyFont="1" applyFill="1" applyBorder="1" applyAlignment="1">
      <alignment horizontal="right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8" xfId="0" quotePrefix="1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193" fontId="16" fillId="0" borderId="0" xfId="15" quotePrefix="1" applyNumberFormat="1" applyFont="1" applyFill="1" applyBorder="1" applyAlignment="1">
      <alignment horizontal="center" vertical="center"/>
    </xf>
    <xf numFmtId="193" fontId="16" fillId="0" borderId="0" xfId="15" applyNumberFormat="1" applyFont="1" applyFill="1" applyBorder="1" applyAlignment="1">
      <alignment horizontal="center" vertical="center"/>
    </xf>
    <xf numFmtId="187" fontId="16" fillId="0" borderId="0" xfId="15" applyNumberFormat="1" applyFont="1" applyFill="1" applyBorder="1" applyAlignment="1">
      <alignment horizontal="center" vertical="center"/>
    </xf>
    <xf numFmtId="4" fontId="16" fillId="0" borderId="0" xfId="16" applyNumberFormat="1" applyFont="1" applyFill="1"/>
    <xf numFmtId="4" fontId="16" fillId="0" borderId="0" xfId="0" applyNumberFormat="1" applyFont="1" applyFill="1"/>
    <xf numFmtId="4" fontId="16" fillId="0" borderId="0" xfId="0" applyNumberFormat="1" applyFont="1" applyFill="1" applyBorder="1" applyAlignment="1">
      <alignment horizontal="left"/>
    </xf>
    <xf numFmtId="177" fontId="16" fillId="0" borderId="0" xfId="16" applyNumberFormat="1" applyFont="1" applyFill="1" applyBorder="1"/>
    <xf numFmtId="4" fontId="16" fillId="0" borderId="0" xfId="16" applyNumberFormat="1" applyFont="1" applyFill="1" applyBorder="1"/>
    <xf numFmtId="177" fontId="16" fillId="0" borderId="0" xfId="0" applyNumberFormat="1" applyFont="1" applyFill="1"/>
    <xf numFmtId="2" fontId="16" fillId="0" borderId="0" xfId="16" applyNumberFormat="1" applyFont="1" applyFill="1" applyBorder="1" applyAlignment="1"/>
    <xf numFmtId="2" fontId="16" fillId="0" borderId="0" xfId="0" applyNumberFormat="1" applyFont="1" applyFill="1"/>
    <xf numFmtId="4" fontId="15" fillId="0" borderId="0" xfId="0" applyNumberFormat="1" applyFont="1" applyFill="1"/>
    <xf numFmtId="177" fontId="15" fillId="0" borderId="0" xfId="0" applyNumberFormat="1" applyFont="1" applyFill="1"/>
    <xf numFmtId="2" fontId="15" fillId="0" borderId="0" xfId="0" applyNumberFormat="1" applyFont="1" applyFill="1"/>
    <xf numFmtId="2" fontId="16" fillId="0" borderId="0" xfId="16" applyNumberFormat="1" applyFont="1" applyFill="1" applyBorder="1"/>
    <xf numFmtId="2" fontId="16" fillId="0" borderId="2" xfId="16" applyNumberFormat="1" applyFont="1" applyFill="1" applyBorder="1" applyAlignment="1">
      <alignment horizontal="center"/>
    </xf>
    <xf numFmtId="3" fontId="15" fillId="0" borderId="2" xfId="0" applyNumberFormat="1" applyFont="1" applyFill="1" applyBorder="1"/>
    <xf numFmtId="2" fontId="17" fillId="0" borderId="2" xfId="16" applyNumberFormat="1" applyFont="1" applyFill="1" applyBorder="1"/>
    <xf numFmtId="2" fontId="17" fillId="0" borderId="2" xfId="16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191" fontId="16" fillId="0" borderId="0" xfId="15" applyNumberFormat="1" applyFont="1" applyFill="1" applyBorder="1" applyAlignment="1">
      <alignment horizontal="center" vertical="center"/>
    </xf>
    <xf numFmtId="186" fontId="16" fillId="0" borderId="0" xfId="15" applyNumberFormat="1" applyFont="1" applyFill="1" applyBorder="1" applyAlignment="1">
      <alignment horizontal="center" vertical="center"/>
    </xf>
    <xf numFmtId="3" fontId="16" fillId="0" borderId="0" xfId="16" applyNumberFormat="1" applyFont="1" applyFill="1" applyBorder="1"/>
    <xf numFmtId="3" fontId="15" fillId="0" borderId="0" xfId="0" applyNumberFormat="1" applyFont="1" applyFill="1" applyBorder="1"/>
    <xf numFmtId="177" fontId="15" fillId="0" borderId="0" xfId="0" applyNumberFormat="1" applyFont="1" applyFill="1" applyBorder="1"/>
    <xf numFmtId="2" fontId="15" fillId="0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16" applyFont="1" applyFill="1" applyAlignment="1">
      <alignment horizontal="right"/>
    </xf>
    <xf numFmtId="3" fontId="16" fillId="0" borderId="0" xfId="16" applyNumberFormat="1" applyFont="1" applyFill="1"/>
    <xf numFmtId="3" fontId="15" fillId="0" borderId="0" xfId="0" applyNumberFormat="1" applyFont="1" applyFill="1"/>
    <xf numFmtId="1" fontId="16" fillId="0" borderId="10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8" fontId="21" fillId="0" borderId="3" xfId="0" applyNumberFormat="1" applyFont="1" applyFill="1" applyBorder="1" applyAlignment="1">
      <alignment horizontal="center" vertical="center"/>
    </xf>
    <xf numFmtId="188" fontId="21" fillId="0" borderId="0" xfId="15" quotePrefix="1" applyNumberFormat="1" applyFont="1" applyFill="1" applyBorder="1" applyAlignment="1">
      <alignment horizontal="center" vertical="center"/>
    </xf>
    <xf numFmtId="190" fontId="21" fillId="0" borderId="0" xfId="15" quotePrefix="1" applyNumberFormat="1" applyFont="1" applyFill="1" applyBorder="1" applyAlignment="1">
      <alignment horizontal="center" vertical="center"/>
    </xf>
    <xf numFmtId="0" fontId="16" fillId="0" borderId="0" xfId="15" applyNumberFormat="1" applyFont="1" applyFill="1" applyBorder="1" applyAlignment="1">
      <alignment horizontal="center" vertical="center"/>
    </xf>
    <xf numFmtId="0" fontId="16" fillId="0" borderId="0" xfId="15" quotePrefix="1" applyNumberFormat="1" applyFont="1" applyFill="1" applyBorder="1" applyAlignment="1">
      <alignment horizontal="center" vertical="center"/>
    </xf>
    <xf numFmtId="0" fontId="17" fillId="0" borderId="0" xfId="15" applyNumberFormat="1" applyFont="1" applyFill="1" applyBorder="1" applyAlignment="1">
      <alignment horizontal="center" vertical="center"/>
    </xf>
    <xf numFmtId="0" fontId="17" fillId="0" borderId="0" xfId="15" quotePrefix="1" applyNumberFormat="1" applyFont="1" applyFill="1" applyBorder="1" applyAlignment="1">
      <alignment horizontal="center" vertical="center"/>
    </xf>
    <xf numFmtId="0" fontId="21" fillId="0" borderId="0" xfId="15" applyNumberFormat="1" applyFont="1" applyFill="1" applyBorder="1" applyAlignment="1">
      <alignment horizontal="center" vertical="center"/>
    </xf>
    <xf numFmtId="0" fontId="21" fillId="0" borderId="0" xfId="15" quotePrefix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1" fontId="16" fillId="0" borderId="17" xfId="0" applyNumberFormat="1" applyFont="1" applyBorder="1" applyAlignment="1">
      <alignment vertical="center"/>
    </xf>
    <xf numFmtId="192" fontId="16" fillId="0" borderId="0" xfId="14" applyNumberFormat="1" applyFont="1" applyFill="1" applyBorder="1" applyAlignment="1">
      <alignment horizontal="center" vertical="center"/>
    </xf>
    <xf numFmtId="195" fontId="16" fillId="0" borderId="0" xfId="16" applyNumberFormat="1" applyFont="1" applyFill="1" applyBorder="1"/>
    <xf numFmtId="41" fontId="16" fillId="0" borderId="0" xfId="16" applyNumberFormat="1" applyFont="1" applyFill="1"/>
    <xf numFmtId="195" fontId="16" fillId="0" borderId="0" xfId="0" applyNumberFormat="1" applyFont="1" applyFill="1" applyAlignment="1">
      <alignment horizontal="right"/>
    </xf>
    <xf numFmtId="189" fontId="16" fillId="0" borderId="0" xfId="0" applyNumberFormat="1" applyFont="1" applyFill="1" applyAlignment="1">
      <alignment horizontal="right"/>
    </xf>
    <xf numFmtId="193" fontId="17" fillId="0" borderId="0" xfId="15" applyNumberFormat="1" applyFont="1" applyFill="1" applyBorder="1" applyAlignment="1">
      <alignment horizontal="center" vertical="center"/>
    </xf>
    <xf numFmtId="185" fontId="16" fillId="0" borderId="0" xfId="15" applyNumberFormat="1" applyFont="1" applyFill="1" applyBorder="1" applyAlignment="1">
      <alignment horizontal="center" vertical="center"/>
    </xf>
    <xf numFmtId="196" fontId="16" fillId="0" borderId="0" xfId="15" applyNumberFormat="1" applyFont="1" applyFill="1" applyBorder="1" applyAlignment="1">
      <alignment horizontal="center" vertical="center"/>
    </xf>
    <xf numFmtId="193" fontId="16" fillId="0" borderId="0" xfId="14" applyNumberFormat="1" applyFont="1" applyFill="1" applyBorder="1" applyAlignment="1">
      <alignment horizontal="center" vertical="center"/>
    </xf>
    <xf numFmtId="193" fontId="16" fillId="0" borderId="0" xfId="14" quotePrefix="1" applyNumberFormat="1" applyFont="1" applyFill="1" applyBorder="1" applyAlignment="1">
      <alignment horizontal="center" vertical="center"/>
    </xf>
    <xf numFmtId="0" fontId="16" fillId="0" borderId="0" xfId="14" quotePrefix="1" applyNumberFormat="1" applyFont="1" applyFill="1" applyBorder="1" applyAlignment="1">
      <alignment horizontal="center" vertical="center"/>
    </xf>
    <xf numFmtId="189" fontId="16" fillId="0" borderId="0" xfId="14" quotePrefix="1" applyNumberFormat="1" applyFont="1" applyFill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189" fontId="17" fillId="0" borderId="2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190" fontId="16" fillId="0" borderId="0" xfId="15" applyNumberFormat="1" applyFont="1" applyFill="1" applyBorder="1" applyAlignment="1">
      <alignment horizontal="center" vertical="center"/>
    </xf>
    <xf numFmtId="190" fontId="21" fillId="0" borderId="0" xfId="15" applyNumberFormat="1" applyFont="1" applyFill="1" applyBorder="1" applyAlignment="1">
      <alignment horizontal="center" vertical="center"/>
    </xf>
    <xf numFmtId="190" fontId="21" fillId="0" borderId="0" xfId="0" applyNumberFormat="1" applyFont="1" applyFill="1" applyBorder="1" applyAlignment="1">
      <alignment horizontal="center" vertical="center"/>
    </xf>
    <xf numFmtId="190" fontId="21" fillId="0" borderId="0" xfId="15" quotePrefix="1" applyNumberFormat="1" applyFont="1" applyFill="1" applyBorder="1" applyAlignment="1" applyProtection="1">
      <alignment horizontal="center" vertical="center"/>
      <protection locked="0"/>
    </xf>
    <xf numFmtId="190" fontId="21" fillId="0" borderId="2" xfId="15" quotePrefix="1" applyNumberFormat="1" applyFont="1" applyFill="1" applyBorder="1" applyAlignment="1" applyProtection="1">
      <alignment horizontal="center" vertical="center"/>
      <protection locked="0"/>
    </xf>
    <xf numFmtId="190" fontId="16" fillId="0" borderId="2" xfId="15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87" fontId="16" fillId="0" borderId="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187" fontId="17" fillId="0" borderId="0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2" fontId="17" fillId="0" borderId="0" xfId="16" applyNumberFormat="1" applyFont="1" applyFill="1" applyBorder="1"/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13" fillId="0" borderId="0" xfId="16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194" fontId="16" fillId="0" borderId="0" xfId="14" applyNumberFormat="1" applyFont="1" applyFill="1" applyBorder="1" applyAlignment="1" applyProtection="1">
      <alignment horizontal="center" vertical="center" shrinkToFit="1"/>
      <protection locked="0"/>
    </xf>
    <xf numFmtId="192" fontId="16" fillId="0" borderId="0" xfId="14" applyNumberFormat="1" applyFont="1" applyFill="1" applyBorder="1" applyAlignment="1" applyProtection="1">
      <alignment horizontal="center" vertical="center"/>
      <protection locked="0"/>
    </xf>
    <xf numFmtId="192" fontId="16" fillId="0" borderId="0" xfId="14" applyNumberFormat="1" applyFont="1" applyFill="1" applyBorder="1" applyAlignment="1" applyProtection="1">
      <alignment horizontal="center" vertical="center" shrinkToFit="1"/>
      <protection locked="0"/>
    </xf>
    <xf numFmtId="194" fontId="16" fillId="0" borderId="0" xfId="14" applyNumberFormat="1" applyFont="1" applyFill="1" applyBorder="1" applyAlignment="1" applyProtection="1">
      <alignment horizontal="center" vertical="center"/>
      <protection locked="0"/>
    </xf>
    <xf numFmtId="187" fontId="17" fillId="0" borderId="16" xfId="0" applyNumberFormat="1" applyFont="1" applyBorder="1" applyAlignment="1">
      <alignment horizontal="center" vertical="center"/>
    </xf>
    <xf numFmtId="0" fontId="13" fillId="0" borderId="0" xfId="16" applyFont="1" applyFill="1" applyBorder="1" applyAlignment="1">
      <alignment vertical="center"/>
    </xf>
    <xf numFmtId="189" fontId="17" fillId="0" borderId="0" xfId="15" quotePrefix="1" applyNumberFormat="1" applyFont="1" applyFill="1" applyBorder="1" applyAlignment="1">
      <alignment horizontal="center" vertical="center"/>
    </xf>
    <xf numFmtId="189" fontId="16" fillId="0" borderId="2" xfId="0" applyNumberFormat="1" applyFont="1" applyFill="1" applyBorder="1" applyAlignment="1">
      <alignment horizontal="center" vertical="center"/>
    </xf>
    <xf numFmtId="189" fontId="16" fillId="0" borderId="2" xfId="15" applyNumberFormat="1" applyFont="1" applyFill="1" applyBorder="1" applyAlignment="1">
      <alignment horizontal="center" vertical="center"/>
    </xf>
    <xf numFmtId="41" fontId="16" fillId="0" borderId="0" xfId="14" applyFont="1" applyFill="1" applyBorder="1" applyAlignment="1">
      <alignment horizontal="center" vertical="center"/>
    </xf>
    <xf numFmtId="0" fontId="16" fillId="0" borderId="2" xfId="15" applyNumberFormat="1" applyFont="1" applyFill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197" fontId="25" fillId="0" borderId="5" xfId="17" applyNumberFormat="1" applyFont="1" applyFill="1" applyBorder="1" applyAlignment="1">
      <alignment horizontal="right" vertical="center" shrinkToFit="1"/>
    </xf>
    <xf numFmtId="197" fontId="25" fillId="0" borderId="0" xfId="17" applyNumberFormat="1" applyFont="1" applyFill="1" applyBorder="1" applyAlignment="1">
      <alignment horizontal="right" vertical="center" shrinkToFit="1"/>
    </xf>
    <xf numFmtId="197" fontId="25" fillId="0" borderId="13" xfId="17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18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192" fontId="16" fillId="0" borderId="2" xfId="17" applyNumberFormat="1" applyFont="1" applyFill="1" applyBorder="1" applyAlignment="1">
      <alignment horizontal="center" vertical="center"/>
    </xf>
    <xf numFmtId="189" fontId="17" fillId="0" borderId="5" xfId="0" applyNumberFormat="1" applyFont="1" applyFill="1" applyBorder="1" applyAlignment="1">
      <alignment horizontal="center" vertical="center"/>
    </xf>
    <xf numFmtId="189" fontId="16" fillId="0" borderId="5" xfId="15" quotePrefix="1" applyNumberFormat="1" applyFont="1" applyFill="1" applyBorder="1" applyAlignment="1">
      <alignment horizontal="center" vertical="center"/>
    </xf>
    <xf numFmtId="189" fontId="16" fillId="0" borderId="5" xfId="15" applyNumberFormat="1" applyFont="1" applyFill="1" applyBorder="1" applyAlignment="1">
      <alignment horizontal="center" vertical="center"/>
    </xf>
    <xf numFmtId="189" fontId="17" fillId="0" borderId="0" xfId="21" quotePrefix="1" applyNumberFormat="1" applyFont="1" applyFill="1" applyBorder="1" applyAlignment="1">
      <alignment horizontal="center" vertical="center"/>
    </xf>
    <xf numFmtId="189" fontId="16" fillId="0" borderId="19" xfId="0" applyNumberFormat="1" applyFont="1" applyFill="1" applyBorder="1" applyAlignment="1">
      <alignment horizontal="center" vertical="center"/>
    </xf>
    <xf numFmtId="193" fontId="16" fillId="0" borderId="0" xfId="21" quotePrefix="1" applyNumberFormat="1" applyFont="1" applyFill="1" applyBorder="1" applyAlignment="1">
      <alignment horizontal="center" vertical="center"/>
    </xf>
    <xf numFmtId="190" fontId="21" fillId="0" borderId="0" xfId="21" quotePrefix="1" applyNumberFormat="1" applyFont="1" applyFill="1" applyBorder="1" applyAlignment="1">
      <alignment horizontal="center" vertical="center"/>
    </xf>
    <xf numFmtId="190" fontId="21" fillId="0" borderId="0" xfId="21" applyNumberFormat="1" applyFont="1" applyFill="1" applyBorder="1" applyAlignment="1">
      <alignment horizontal="center" vertical="center"/>
    </xf>
    <xf numFmtId="190" fontId="16" fillId="0" borderId="0" xfId="21" applyNumberFormat="1" applyFont="1" applyFill="1" applyBorder="1" applyAlignment="1">
      <alignment horizontal="center" vertical="center"/>
    </xf>
    <xf numFmtId="190" fontId="21" fillId="0" borderId="0" xfId="21" quotePrefix="1" applyNumberFormat="1" applyFont="1" applyFill="1" applyBorder="1" applyAlignment="1" applyProtection="1">
      <alignment horizontal="center" vertical="center"/>
      <protection locked="0"/>
    </xf>
    <xf numFmtId="190" fontId="21" fillId="0" borderId="2" xfId="21" quotePrefix="1" applyNumberFormat="1" applyFont="1" applyFill="1" applyBorder="1" applyAlignment="1" applyProtection="1">
      <alignment horizontal="center" vertical="center"/>
      <protection locked="0"/>
    </xf>
    <xf numFmtId="0" fontId="16" fillId="0" borderId="2" xfId="15" quotePrefix="1" applyNumberFormat="1" applyFont="1" applyFill="1" applyBorder="1" applyAlignment="1">
      <alignment horizontal="center" vertical="center"/>
    </xf>
    <xf numFmtId="193" fontId="16" fillId="0" borderId="2" xfId="21" quotePrefix="1" applyNumberFormat="1" applyFont="1" applyFill="1" applyBorder="1" applyAlignment="1">
      <alignment horizontal="center" vertical="center"/>
    </xf>
    <xf numFmtId="41" fontId="17" fillId="0" borderId="0" xfId="21" applyFont="1" applyFill="1" applyBorder="1" applyAlignment="1">
      <alignment horizontal="center" vertical="center"/>
    </xf>
    <xf numFmtId="199" fontId="17" fillId="0" borderId="0" xfId="15" applyNumberFormat="1" applyFont="1" applyFill="1" applyBorder="1" applyAlignment="1">
      <alignment horizontal="center" vertical="center"/>
    </xf>
    <xf numFmtId="189" fontId="17" fillId="0" borderId="0" xfId="15" applyNumberFormat="1" applyFont="1" applyFill="1" applyBorder="1" applyAlignment="1">
      <alignment horizontal="center" vertical="center"/>
    </xf>
    <xf numFmtId="199" fontId="16" fillId="0" borderId="0" xfId="15" applyNumberFormat="1" applyFont="1" applyFill="1" applyBorder="1" applyAlignment="1">
      <alignment horizontal="center" vertical="center"/>
    </xf>
    <xf numFmtId="189" fontId="16" fillId="0" borderId="0" xfId="21" applyNumberFormat="1" applyFont="1" applyFill="1" applyBorder="1" applyAlignment="1">
      <alignment horizontal="center" vertical="center"/>
    </xf>
    <xf numFmtId="0" fontId="17" fillId="0" borderId="2" xfId="15" applyNumberFormat="1" applyFont="1" applyFill="1" applyBorder="1" applyAlignment="1">
      <alignment horizontal="center" vertical="center"/>
    </xf>
    <xf numFmtId="41" fontId="17" fillId="0" borderId="0" xfId="21" applyNumberFormat="1" applyFont="1" applyFill="1" applyBorder="1" applyAlignment="1">
      <alignment horizontal="center" vertical="center"/>
    </xf>
    <xf numFmtId="192" fontId="16" fillId="0" borderId="0" xfId="21" applyNumberFormat="1" applyFont="1" applyFill="1" applyBorder="1" applyAlignment="1">
      <alignment horizontal="center" vertical="center"/>
    </xf>
    <xf numFmtId="197" fontId="16" fillId="0" borderId="5" xfId="18" applyNumberFormat="1" applyFont="1" applyFill="1" applyBorder="1" applyAlignment="1">
      <alignment horizontal="center" vertical="center" shrinkToFit="1"/>
    </xf>
    <xf numFmtId="197" fontId="16" fillId="0" borderId="0" xfId="18" applyNumberFormat="1" applyFont="1" applyFill="1" applyBorder="1" applyAlignment="1">
      <alignment horizontal="center" vertical="center" shrinkToFit="1"/>
    </xf>
    <xf numFmtId="192" fontId="17" fillId="0" borderId="0" xfId="0" applyNumberFormat="1" applyFont="1" applyFill="1" applyBorder="1" applyAlignment="1">
      <alignment horizontal="center" vertical="center" shrinkToFit="1"/>
    </xf>
    <xf numFmtId="192" fontId="16" fillId="0" borderId="0" xfId="17" applyNumberFormat="1" applyFont="1" applyFill="1" applyBorder="1" applyAlignment="1">
      <alignment horizontal="center" vertical="center"/>
    </xf>
    <xf numFmtId="192" fontId="16" fillId="0" borderId="0" xfId="18" applyNumberFormat="1" applyFont="1" applyFill="1" applyBorder="1" applyAlignment="1">
      <alignment horizontal="center" vertical="center"/>
    </xf>
    <xf numFmtId="192" fontId="16" fillId="0" borderId="2" xfId="18" applyNumberFormat="1" applyFont="1" applyFill="1" applyBorder="1" applyAlignment="1">
      <alignment horizontal="center" vertical="center"/>
    </xf>
    <xf numFmtId="192" fontId="17" fillId="0" borderId="5" xfId="0" applyNumberFormat="1" applyFont="1" applyFill="1" applyBorder="1" applyAlignment="1">
      <alignment horizontal="center" vertical="center" shrinkToFit="1"/>
    </xf>
    <xf numFmtId="189" fontId="75" fillId="0" borderId="19" xfId="25" applyNumberFormat="1" applyFont="1" applyFill="1" applyBorder="1" applyAlignment="1">
      <alignment horizontal="center" vertical="center"/>
    </xf>
    <xf numFmtId="189" fontId="75" fillId="0" borderId="2" xfId="26" applyNumberFormat="1" applyFont="1" applyFill="1" applyBorder="1" applyAlignment="1">
      <alignment horizontal="center" vertical="center"/>
    </xf>
    <xf numFmtId="189" fontId="75" fillId="0" borderId="2" xfId="27" applyNumberFormat="1" applyFont="1" applyFill="1" applyBorder="1" applyAlignment="1">
      <alignment horizontal="center" vertical="center"/>
    </xf>
    <xf numFmtId="189" fontId="75" fillId="0" borderId="2" xfId="28" applyNumberFormat="1" applyFont="1" applyFill="1" applyBorder="1" applyAlignment="1">
      <alignment horizontal="center" vertical="center"/>
    </xf>
    <xf numFmtId="189" fontId="17" fillId="0" borderId="16" xfId="0" applyNumberFormat="1" applyFont="1" applyFill="1" applyBorder="1" applyAlignment="1">
      <alignment horizontal="center" vertical="center"/>
    </xf>
    <xf numFmtId="189" fontId="75" fillId="0" borderId="19" xfId="29" applyNumberFormat="1" applyFont="1" applyFill="1" applyBorder="1" applyAlignment="1">
      <alignment horizontal="center" vertical="center"/>
    </xf>
    <xf numFmtId="189" fontId="75" fillId="0" borderId="2" xfId="29" applyNumberFormat="1" applyFont="1" applyFill="1" applyBorder="1" applyAlignment="1">
      <alignment horizontal="center" vertical="center"/>
    </xf>
    <xf numFmtId="192" fontId="16" fillId="0" borderId="5" xfId="0" applyNumberFormat="1" applyFont="1" applyFill="1" applyBorder="1" applyAlignment="1">
      <alignment horizontal="center" vertical="center" shrinkToFit="1"/>
    </xf>
    <xf numFmtId="192" fontId="16" fillId="0" borderId="0" xfId="0" applyNumberFormat="1" applyFont="1" applyFill="1" applyBorder="1" applyAlignment="1">
      <alignment horizontal="center" vertical="center" shrinkToFit="1"/>
    </xf>
    <xf numFmtId="192" fontId="16" fillId="0" borderId="19" xfId="0" applyNumberFormat="1" applyFont="1" applyFill="1" applyBorder="1" applyAlignment="1">
      <alignment horizontal="center" vertical="center" shrinkToFit="1"/>
    </xf>
    <xf numFmtId="192" fontId="16" fillId="0" borderId="2" xfId="0" applyNumberFormat="1" applyFont="1" applyFill="1" applyBorder="1" applyAlignment="1">
      <alignment horizontal="center" vertical="center" shrinkToFit="1"/>
    </xf>
    <xf numFmtId="193" fontId="16" fillId="0" borderId="19" xfId="15" applyNumberFormat="1" applyFont="1" applyFill="1" applyBorder="1" applyAlignment="1">
      <alignment horizontal="center" vertical="center"/>
    </xf>
    <xf numFmtId="193" fontId="16" fillId="0" borderId="2" xfId="15" applyNumberFormat="1" applyFont="1" applyFill="1" applyBorder="1" applyAlignment="1">
      <alignment horizontal="center" vertical="center"/>
    </xf>
    <xf numFmtId="0" fontId="13" fillId="0" borderId="0" xfId="16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177" fontId="16" fillId="0" borderId="21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 shrinkToFit="1"/>
    </xf>
  </cellXfs>
  <cellStyles count="486">
    <cellStyle name="??&amp;O?&amp;H?_x0008_??_x0007__x0001__x0001_" xfId="31"/>
    <cellStyle name="??_?.????" xfId="32"/>
    <cellStyle name="20% - 강조색1 2" xfId="33"/>
    <cellStyle name="20% - 강조색1 2 2" xfId="34"/>
    <cellStyle name="20% - 강조색2 2" xfId="35"/>
    <cellStyle name="20% - 강조색2 2 2" xfId="36"/>
    <cellStyle name="20% - 강조색3 2" xfId="37"/>
    <cellStyle name="20% - 강조색3 2 2" xfId="38"/>
    <cellStyle name="20% - 강조색4 2" xfId="39"/>
    <cellStyle name="20% - 강조색4 2 2" xfId="40"/>
    <cellStyle name="20% - 강조색5 2" xfId="41"/>
    <cellStyle name="20% - 강조색5 2 2" xfId="42"/>
    <cellStyle name="20% - 강조색6 2" xfId="43"/>
    <cellStyle name="20% - 강조색6 2 2" xfId="44"/>
    <cellStyle name="40% - 강조색1 2" xfId="45"/>
    <cellStyle name="40% - 강조색1 2 2" xfId="46"/>
    <cellStyle name="40% - 강조색2 2" xfId="47"/>
    <cellStyle name="40% - 강조색2 2 2" xfId="48"/>
    <cellStyle name="40% - 강조색3 2" xfId="49"/>
    <cellStyle name="40% - 강조색3 2 2" xfId="50"/>
    <cellStyle name="40% - 강조색4 2" xfId="51"/>
    <cellStyle name="40% - 강조색4 2 2" xfId="52"/>
    <cellStyle name="40% - 강조색5 2" xfId="53"/>
    <cellStyle name="40% - 강조색5 2 2" xfId="54"/>
    <cellStyle name="40% - 강조색6 2" xfId="55"/>
    <cellStyle name="40% - 강조색6 2 2" xfId="56"/>
    <cellStyle name="60% - 강조색1 2" xfId="57"/>
    <cellStyle name="60% - 강조색1 2 2" xfId="58"/>
    <cellStyle name="60% - 강조색2 2" xfId="59"/>
    <cellStyle name="60% - 강조색2 2 2" xfId="60"/>
    <cellStyle name="60% - 강조색3 2" xfId="61"/>
    <cellStyle name="60% - 강조색3 2 2" xfId="62"/>
    <cellStyle name="60% - 강조색4 2" xfId="63"/>
    <cellStyle name="60% - 강조색4 2 2" xfId="64"/>
    <cellStyle name="60% - 강조색5 2" xfId="65"/>
    <cellStyle name="60% - 강조색5 2 2" xfId="66"/>
    <cellStyle name="60% - 강조색6 2" xfId="67"/>
    <cellStyle name="60% - 강조색6 2 2" xfId="68"/>
    <cellStyle name="A¨­￠￢￠O [0]_INQUIRY ￠?￥i¨u¡AAⓒ￢Aⓒª " xfId="69"/>
    <cellStyle name="A¨­￠￢￠O_INQUIRY ￠?￥i¨u¡AAⓒ￢Aⓒª " xfId="70"/>
    <cellStyle name="ÅëÈ­ [0]_¼ÕÀÍ¿¹»ê" xfId="71"/>
    <cellStyle name="AeE­ [0]_¼OAI¿¹≫e" xfId="72"/>
    <cellStyle name="ÅëÈ­ [0]_ÀÎ°Çºñ,¿ÜÁÖºñ" xfId="73"/>
    <cellStyle name="AeE­ [0]_AI°Cºn,μμ±Þºn" xfId="74"/>
    <cellStyle name="ÅëÈ­ [0]_laroux" xfId="75"/>
    <cellStyle name="AeE­ [0]_laroux_1" xfId="76"/>
    <cellStyle name="ÅëÈ­ [0]_laroux_1" xfId="77"/>
    <cellStyle name="AeE­ [0]_laroux_2" xfId="78"/>
    <cellStyle name="ÅëÈ­ [0]_laroux_2" xfId="79"/>
    <cellStyle name="AeE­ [0]_laroux_2_41-06농림16" xfId="80"/>
    <cellStyle name="ÅëÈ­ [0]_laroux_2_41-06농림16" xfId="81"/>
    <cellStyle name="AeE­ [0]_laroux_2_41-06농림41" xfId="82"/>
    <cellStyle name="ÅëÈ­ [0]_laroux_2_41-06농림41" xfId="83"/>
    <cellStyle name="AeE­ [0]_Sheet1" xfId="84"/>
    <cellStyle name="ÅëÈ­ [0]_Sheet1" xfId="85"/>
    <cellStyle name="ÅëÈ­_¼ÕÀÍ¿¹»ê" xfId="86"/>
    <cellStyle name="AeE­_¼OAI¿¹≫e" xfId="87"/>
    <cellStyle name="ÅëÈ­_ÀÎ°Çºñ,¿ÜÁÖºñ" xfId="88"/>
    <cellStyle name="AeE­_AI°Cºn,μμ±Þºn" xfId="89"/>
    <cellStyle name="ÅëÈ­_laroux" xfId="90"/>
    <cellStyle name="AeE­_laroux_1" xfId="91"/>
    <cellStyle name="ÅëÈ­_laroux_1" xfId="92"/>
    <cellStyle name="AeE­_laroux_2" xfId="93"/>
    <cellStyle name="ÅëÈ­_laroux_2" xfId="94"/>
    <cellStyle name="AeE­_laroux_2_41-06농림16" xfId="95"/>
    <cellStyle name="ÅëÈ­_laroux_2_41-06농림16" xfId="96"/>
    <cellStyle name="AeE­_laroux_2_41-06농림41" xfId="97"/>
    <cellStyle name="ÅëÈ­_laroux_2_41-06농림41" xfId="98"/>
    <cellStyle name="AeE­_Sheet1" xfId="99"/>
    <cellStyle name="ÅëÈ­_Sheet1" xfId="100"/>
    <cellStyle name="AeE­_Sheet1_41-06농림16" xfId="101"/>
    <cellStyle name="ÅëÈ­_Sheet1_41-06농림16" xfId="102"/>
    <cellStyle name="AeE­_Sheet1_41-06농림41" xfId="103"/>
    <cellStyle name="ÅëÈ­_Sheet1_41-06농림41" xfId="104"/>
    <cellStyle name="AeE¡ⓒ [0]_INQUIRY ￠?￥i¨u¡AAⓒ￢Aⓒª " xfId="105"/>
    <cellStyle name="AeE¡ⓒ_INQUIRY ￠?￥i¨u¡AAⓒ￢Aⓒª " xfId="106"/>
    <cellStyle name="ÄÞ¸¶ [0]_¼ÕÀÍ¿¹»ê" xfId="107"/>
    <cellStyle name="AÞ¸¶ [0]_¼OAI¿¹≫e" xfId="108"/>
    <cellStyle name="ÄÞ¸¶ [0]_ÀÎ°Çºñ,¿ÜÁÖºñ" xfId="109"/>
    <cellStyle name="AÞ¸¶ [0]_AI°Cºn,μμ±Þºn" xfId="110"/>
    <cellStyle name="ÄÞ¸¶ [0]_laroux" xfId="111"/>
    <cellStyle name="AÞ¸¶ [0]_laroux_1" xfId="112"/>
    <cellStyle name="ÄÞ¸¶ [0]_laroux_1" xfId="113"/>
    <cellStyle name="AÞ¸¶ [0]_Sheet1" xfId="114"/>
    <cellStyle name="ÄÞ¸¶ [0]_Sheet1" xfId="115"/>
    <cellStyle name="ÄÞ¸¶_¼ÕÀÍ¿¹»ê" xfId="116"/>
    <cellStyle name="AÞ¸¶_¼OAI¿¹≫e" xfId="117"/>
    <cellStyle name="ÄÞ¸¶_ÀÎ°Çºñ,¿ÜÁÖºñ" xfId="118"/>
    <cellStyle name="AÞ¸¶_AI°Cºn,μμ±Þºn" xfId="119"/>
    <cellStyle name="ÄÞ¸¶_laroux" xfId="120"/>
    <cellStyle name="AÞ¸¶_laroux_1" xfId="121"/>
    <cellStyle name="ÄÞ¸¶_laroux_1" xfId="122"/>
    <cellStyle name="AÞ¸¶_Sheet1" xfId="123"/>
    <cellStyle name="ÄÞ¸¶_Sheet1" xfId="124"/>
    <cellStyle name="AÞ¸¶_Sheet1_41-06농림16" xfId="125"/>
    <cellStyle name="ÄÞ¸¶_Sheet1_41-06농림16" xfId="126"/>
    <cellStyle name="AÞ¸¶_Sheet1_41-06농림41" xfId="127"/>
    <cellStyle name="ÄÞ¸¶_Sheet1_41-06농림41" xfId="128"/>
    <cellStyle name="C¡IA¨ª_¡ic¨u¡A¨￢I¨￢¡Æ AN¡Æe " xfId="129"/>
    <cellStyle name="C￥AØ_¿μ¾÷CoE² " xfId="130"/>
    <cellStyle name="Ç¥ÁØ_¼ÕÀÍ¿¹»ê" xfId="131"/>
    <cellStyle name="C￥AØ_¼OAI¿¹≫e" xfId="132"/>
    <cellStyle name="Ç¥ÁØ_ÀÎ°Çºñ,¿ÜÁÖºñ" xfId="133"/>
    <cellStyle name="C￥AØ_AI°Cºn,μμ±Þºn" xfId="134"/>
    <cellStyle name="Ç¥ÁØ_laroux" xfId="135"/>
    <cellStyle name="C￥AØ_laroux_1" xfId="136"/>
    <cellStyle name="Ç¥ÁØ_laroux_1" xfId="137"/>
    <cellStyle name="C￥AØ_laroux_1_Sheet1" xfId="138"/>
    <cellStyle name="Ç¥ÁØ_laroux_1_Sheet1" xfId="139"/>
    <cellStyle name="C￥AØ_laroux_2" xfId="140"/>
    <cellStyle name="Ç¥ÁØ_laroux_2" xfId="141"/>
    <cellStyle name="C￥AØ_laroux_2_Sheet1" xfId="142"/>
    <cellStyle name="Ç¥ÁØ_laroux_2_Sheet1" xfId="143"/>
    <cellStyle name="C￥AØ_laroux_3" xfId="144"/>
    <cellStyle name="Ç¥ÁØ_laroux_3" xfId="145"/>
    <cellStyle name="C￥AØ_laroux_4" xfId="146"/>
    <cellStyle name="Ç¥ÁØ_laroux_4" xfId="147"/>
    <cellStyle name="C￥AØ_laroux_Sheet1" xfId="148"/>
    <cellStyle name="Ç¥ÁØ_laroux_Sheet1" xfId="149"/>
    <cellStyle name="C￥AØ_Sheet1" xfId="150"/>
    <cellStyle name="Ç¥ÁØ_Sheet1" xfId="151"/>
    <cellStyle name="Calc Currency (0)" xfId="152"/>
    <cellStyle name="category" xfId="1"/>
    <cellStyle name="Comma [0]_ SG&amp;A Bridge " xfId="153"/>
    <cellStyle name="comma zerodec" xfId="2"/>
    <cellStyle name="Comma_ SG&amp;A Bridge " xfId="154"/>
    <cellStyle name="Comma0" xfId="155"/>
    <cellStyle name="Copied" xfId="156"/>
    <cellStyle name="Curren?_x0012_퐀_x0017_?" xfId="157"/>
    <cellStyle name="Currency [0]_ SG&amp;A Bridge " xfId="158"/>
    <cellStyle name="Currency_ SG&amp;A Bridge " xfId="159"/>
    <cellStyle name="Currency0" xfId="160"/>
    <cellStyle name="Currency1" xfId="3"/>
    <cellStyle name="Date" xfId="161"/>
    <cellStyle name="Dezimal [0]_laroux" xfId="4"/>
    <cellStyle name="Dezimal_laroux" xfId="5"/>
    <cellStyle name="Dollar (zero dec)" xfId="6"/>
    <cellStyle name="Entered" xfId="162"/>
    <cellStyle name="Euro" xfId="163"/>
    <cellStyle name="Fixed" xfId="164"/>
    <cellStyle name="Grey" xfId="7"/>
    <cellStyle name="HEADER" xfId="165"/>
    <cellStyle name="Header1" xfId="166"/>
    <cellStyle name="Header2" xfId="167"/>
    <cellStyle name="Heading 1" xfId="168"/>
    <cellStyle name="Heading 2" xfId="169"/>
    <cellStyle name="HEADING1" xfId="170"/>
    <cellStyle name="HEADING2" xfId="171"/>
    <cellStyle name="Input [yellow]" xfId="8"/>
    <cellStyle name="Milliers [0]_Arabian Spec" xfId="9"/>
    <cellStyle name="Milliers_Arabian Spec" xfId="10"/>
    <cellStyle name="Model" xfId="172"/>
    <cellStyle name="Mon?aire [0]_Arabian Spec" xfId="11"/>
    <cellStyle name="Mon?aire_Arabian Spec" xfId="12"/>
    <cellStyle name="Normal - Style1" xfId="13"/>
    <cellStyle name="Normal - Style1 2" xfId="20"/>
    <cellStyle name="Normal - Style1 3" xfId="173"/>
    <cellStyle name="Normal_ SG&amp;A Bridge " xfId="174"/>
    <cellStyle name="Percent [2]" xfId="175"/>
    <cellStyle name="Standard_laroux" xfId="176"/>
    <cellStyle name="subhead" xfId="177"/>
    <cellStyle name="Total" xfId="178"/>
    <cellStyle name="UM" xfId="179"/>
    <cellStyle name="W?rung [0]_laroux" xfId="180"/>
    <cellStyle name="W?rung_laroux" xfId="181"/>
    <cellStyle name="강조색1 2" xfId="182"/>
    <cellStyle name="강조색1 2 2" xfId="183"/>
    <cellStyle name="강조색2 2" xfId="184"/>
    <cellStyle name="강조색2 2 2" xfId="185"/>
    <cellStyle name="강조색3 2" xfId="186"/>
    <cellStyle name="강조색3 2 2" xfId="187"/>
    <cellStyle name="강조색4 2" xfId="188"/>
    <cellStyle name="강조색4 2 2" xfId="189"/>
    <cellStyle name="강조색5 2" xfId="190"/>
    <cellStyle name="강조색5 2 2" xfId="191"/>
    <cellStyle name="강조색6 2" xfId="192"/>
    <cellStyle name="강조색6 2 2" xfId="193"/>
    <cellStyle name="경고문 2" xfId="194"/>
    <cellStyle name="경고문 2 2" xfId="195"/>
    <cellStyle name="계산 2" xfId="196"/>
    <cellStyle name="계산 2 2" xfId="197"/>
    <cellStyle name="고정소숫점" xfId="198"/>
    <cellStyle name="고정출력1" xfId="199"/>
    <cellStyle name="고정출력2" xfId="200"/>
    <cellStyle name="나쁨 2" xfId="201"/>
    <cellStyle name="나쁨 2 2" xfId="202"/>
    <cellStyle name="날짜" xfId="203"/>
    <cellStyle name="달러" xfId="204"/>
    <cellStyle name="똿뗦먛귟 [0.00]_NT Server " xfId="205"/>
    <cellStyle name="똿뗦먛귟_NT Server " xfId="206"/>
    <cellStyle name="메모 2" xfId="207"/>
    <cellStyle name="메모 2 2" xfId="208"/>
    <cellStyle name="메모 2 2 2" xfId="209"/>
    <cellStyle name="믅됞 [0.00]_NT Server " xfId="210"/>
    <cellStyle name="믅됞_NT Server " xfId="211"/>
    <cellStyle name="바탕글" xfId="212"/>
    <cellStyle name="백분율 2" xfId="213"/>
    <cellStyle name="백분율 2 2" xfId="214"/>
    <cellStyle name="백분율 2 3" xfId="215"/>
    <cellStyle name="백분율 3" xfId="216"/>
    <cellStyle name="보통 2" xfId="217"/>
    <cellStyle name="보통 2 2" xfId="218"/>
    <cellStyle name="뷭?_빟랹둴봃섟 " xfId="219"/>
    <cellStyle name="설명 텍스트 2" xfId="220"/>
    <cellStyle name="설명 텍스트 2 2" xfId="221"/>
    <cellStyle name="셀 확인 2" xfId="222"/>
    <cellStyle name="셀 확인 2 2" xfId="223"/>
    <cellStyle name="숫자(R)" xfId="224"/>
    <cellStyle name="쉼표 [0]" xfId="17" builtinId="6"/>
    <cellStyle name="쉼표 [0] 10" xfId="225"/>
    <cellStyle name="쉼표 [0] 10 2" xfId="29"/>
    <cellStyle name="쉼표 [0] 11" xfId="226"/>
    <cellStyle name="쉼표 [0] 11 2" xfId="227"/>
    <cellStyle name="쉼표 [0] 12" xfId="228"/>
    <cellStyle name="쉼표 [0] 13" xfId="229"/>
    <cellStyle name="쉼표 [0] 14" xfId="230"/>
    <cellStyle name="쉼표 [0] 15" xfId="231"/>
    <cellStyle name="쉼표 [0] 16" xfId="232"/>
    <cellStyle name="쉼표 [0] 17" xfId="233"/>
    <cellStyle name="쉼표 [0] 18" xfId="234"/>
    <cellStyle name="쉼표 [0] 2" xfId="14"/>
    <cellStyle name="쉼표 [0] 2 2" xfId="30"/>
    <cellStyle name="쉼표 [0] 2 2 2" xfId="235"/>
    <cellStyle name="쉼표 [0] 2 2 2 2" xfId="236"/>
    <cellStyle name="쉼표 [0] 2 3" xfId="237"/>
    <cellStyle name="쉼표 [0] 2 4" xfId="238"/>
    <cellStyle name="쉼표 [0] 2 6" xfId="239"/>
    <cellStyle name="쉼표 [0] 2 6 2" xfId="21"/>
    <cellStyle name="쉼표 [0] 2 6 3" xfId="240"/>
    <cellStyle name="쉼표 [0] 3" xfId="18"/>
    <cellStyle name="쉼표 [0] 3 2" xfId="26"/>
    <cellStyle name="쉼표 [0] 3 2 2" xfId="27"/>
    <cellStyle name="쉼표 [0] 3 2 2 2" xfId="241"/>
    <cellStyle name="쉼표 [0] 3 3" xfId="242"/>
    <cellStyle name="쉼표 [0] 3 4" xfId="243"/>
    <cellStyle name="쉼표 [0] 4" xfId="244"/>
    <cellStyle name="쉼표 [0] 4 2" xfId="245"/>
    <cellStyle name="쉼표 [0] 4 2 2" xfId="246"/>
    <cellStyle name="쉼표 [0] 4 2 2 2" xfId="247"/>
    <cellStyle name="쉼표 [0] 4 3" xfId="248"/>
    <cellStyle name="쉼표 [0] 5" xfId="249"/>
    <cellStyle name="쉼표 [0] 6" xfId="250"/>
    <cellStyle name="쉼표 [0] 7" xfId="22"/>
    <cellStyle name="쉼표 [0] 7 2" xfId="251"/>
    <cellStyle name="쉼표 [0] 8" xfId="252"/>
    <cellStyle name="쉼표 [0] 9" xfId="253"/>
    <cellStyle name="쉼표 [0] 9 2" xfId="254"/>
    <cellStyle name="스타일 1" xfId="255"/>
    <cellStyle name="연결된 셀 2" xfId="256"/>
    <cellStyle name="연결된 셀 2 2" xfId="257"/>
    <cellStyle name="요약 2" xfId="258"/>
    <cellStyle name="요약 2 2" xfId="259"/>
    <cellStyle name="입력 2" xfId="260"/>
    <cellStyle name="입력 2 2" xfId="261"/>
    <cellStyle name="자리수" xfId="262"/>
    <cellStyle name="자리수0" xfId="263"/>
    <cellStyle name="작은제목" xfId="264"/>
    <cellStyle name="제목 1 2" xfId="265"/>
    <cellStyle name="제목 1 2 2" xfId="266"/>
    <cellStyle name="제목 2 2" xfId="267"/>
    <cellStyle name="제목 2 2 2" xfId="268"/>
    <cellStyle name="제목 3 2" xfId="269"/>
    <cellStyle name="제목 3 2 2" xfId="270"/>
    <cellStyle name="제목 4 2" xfId="271"/>
    <cellStyle name="제목 4 2 2" xfId="272"/>
    <cellStyle name="제목 5" xfId="273"/>
    <cellStyle name="제목 5 2" xfId="274"/>
    <cellStyle name="좋음 2" xfId="275"/>
    <cellStyle name="좋음 2 2" xfId="276"/>
    <cellStyle name="출력 2" xfId="277"/>
    <cellStyle name="출력 2 2" xfId="278"/>
    <cellStyle name="콤마 [0]" xfId="279"/>
    <cellStyle name="콤마 [0]_2. 행정구역" xfId="25"/>
    <cellStyle name="콤마_ 견적기준 FLOW " xfId="280"/>
    <cellStyle name="콤마_2. 행정구역" xfId="15"/>
    <cellStyle name="큰제목" xfId="281"/>
    <cellStyle name="통화 [0] 2" xfId="282"/>
    <cellStyle name="통화 [0] 2 2" xfId="283"/>
    <cellStyle name="퍼센트" xfId="284"/>
    <cellStyle name="표준" xfId="0" builtinId="0"/>
    <cellStyle name="표준 10" xfId="285"/>
    <cellStyle name="표준 10 2" xfId="286"/>
    <cellStyle name="표준 101" xfId="23"/>
    <cellStyle name="표준 102" xfId="287"/>
    <cellStyle name="표준 103" xfId="288"/>
    <cellStyle name="표준 104" xfId="289"/>
    <cellStyle name="표준 105" xfId="290"/>
    <cellStyle name="표준 106" xfId="291"/>
    <cellStyle name="표준 107" xfId="292"/>
    <cellStyle name="표준 108" xfId="293"/>
    <cellStyle name="표준 109" xfId="294"/>
    <cellStyle name="표준 11" xfId="295"/>
    <cellStyle name="표준 11 2" xfId="296"/>
    <cellStyle name="표준 11 3" xfId="297"/>
    <cellStyle name="표준 11 3 2" xfId="298"/>
    <cellStyle name="표준 110" xfId="299"/>
    <cellStyle name="표준 111" xfId="300"/>
    <cellStyle name="표준 112" xfId="301"/>
    <cellStyle name="표준 113" xfId="302"/>
    <cellStyle name="표준 114" xfId="303"/>
    <cellStyle name="표준 115" xfId="304"/>
    <cellStyle name="표준 116" xfId="305"/>
    <cellStyle name="표준 117" xfId="306"/>
    <cellStyle name="표준 118" xfId="307"/>
    <cellStyle name="표준 119" xfId="308"/>
    <cellStyle name="표준 12" xfId="309"/>
    <cellStyle name="표준 12 2" xfId="310"/>
    <cellStyle name="표준 120" xfId="311"/>
    <cellStyle name="표준 121" xfId="312"/>
    <cellStyle name="표준 122" xfId="313"/>
    <cellStyle name="표준 123" xfId="314"/>
    <cellStyle name="표준 124" xfId="315"/>
    <cellStyle name="표준 125" xfId="316"/>
    <cellStyle name="표준 126" xfId="317"/>
    <cellStyle name="표준 127" xfId="318"/>
    <cellStyle name="표준 128" xfId="319"/>
    <cellStyle name="표준 129" xfId="320"/>
    <cellStyle name="표준 13" xfId="321"/>
    <cellStyle name="표준 130" xfId="322"/>
    <cellStyle name="표준 131" xfId="323"/>
    <cellStyle name="표준 132" xfId="324"/>
    <cellStyle name="표준 133" xfId="325"/>
    <cellStyle name="표준 134" xfId="326"/>
    <cellStyle name="표준 135" xfId="327"/>
    <cellStyle name="표준 136" xfId="328"/>
    <cellStyle name="표준 137" xfId="329"/>
    <cellStyle name="표준 138" xfId="330"/>
    <cellStyle name="표준 139" xfId="331"/>
    <cellStyle name="표준 14" xfId="332"/>
    <cellStyle name="표준 140" xfId="333"/>
    <cellStyle name="표준 141" xfId="334"/>
    <cellStyle name="표준 142" xfId="335"/>
    <cellStyle name="표준 143" xfId="336"/>
    <cellStyle name="표준 144" xfId="337"/>
    <cellStyle name="표준 145" xfId="338"/>
    <cellStyle name="표준 146" xfId="339"/>
    <cellStyle name="표준 147" xfId="340"/>
    <cellStyle name="표준 148" xfId="341"/>
    <cellStyle name="표준 149" xfId="342"/>
    <cellStyle name="표준 15" xfId="343"/>
    <cellStyle name="표준 150" xfId="344"/>
    <cellStyle name="표준 151" xfId="345"/>
    <cellStyle name="표준 152" xfId="346"/>
    <cellStyle name="표준 153" xfId="347"/>
    <cellStyle name="표준 154" xfId="348"/>
    <cellStyle name="표준 155" xfId="349"/>
    <cellStyle name="표준 156" xfId="350"/>
    <cellStyle name="표준 157" xfId="351"/>
    <cellStyle name="표준 16" xfId="352"/>
    <cellStyle name="표준 17" xfId="353"/>
    <cellStyle name="표준 18" xfId="354"/>
    <cellStyle name="표준 19" xfId="355"/>
    <cellStyle name="표준 19 2" xfId="356"/>
    <cellStyle name="표준 19 3" xfId="357"/>
    <cellStyle name="표준 19 4" xfId="358"/>
    <cellStyle name="표준 2" xfId="19"/>
    <cellStyle name="표준 2 10" xfId="359"/>
    <cellStyle name="표준 2 11" xfId="360"/>
    <cellStyle name="표준 2 2" xfId="28"/>
    <cellStyle name="표준 2 2 2" xfId="361"/>
    <cellStyle name="표준 2 2 2 2" xfId="362"/>
    <cellStyle name="표준 2 2 3" xfId="363"/>
    <cellStyle name="표준 2 2 4" xfId="364"/>
    <cellStyle name="표준 2 3" xfId="24"/>
    <cellStyle name="표준 2 4" xfId="365"/>
    <cellStyle name="표준 2 5" xfId="366"/>
    <cellStyle name="표준 2 5 2" xfId="367"/>
    <cellStyle name="표준 2 6" xfId="368"/>
    <cellStyle name="표준 2 7" xfId="369"/>
    <cellStyle name="표준 2 8" xfId="370"/>
    <cellStyle name="표준 2 9" xfId="371"/>
    <cellStyle name="표준 2_006농림-4" xfId="372"/>
    <cellStyle name="표준 20" xfId="373"/>
    <cellStyle name="표준 21" xfId="374"/>
    <cellStyle name="표준 22" xfId="375"/>
    <cellStyle name="표준 23" xfId="376"/>
    <cellStyle name="표준 24" xfId="377"/>
    <cellStyle name="표준 25" xfId="378"/>
    <cellStyle name="표준 26" xfId="379"/>
    <cellStyle name="표준 260" xfId="380"/>
    <cellStyle name="표준 27" xfId="381"/>
    <cellStyle name="표준 28" xfId="382"/>
    <cellStyle name="표준 29" xfId="383"/>
    <cellStyle name="표준 3" xfId="384"/>
    <cellStyle name="표준 3 2" xfId="385"/>
    <cellStyle name="표준 3 3" xfId="386"/>
    <cellStyle name="표준 3 4" xfId="387"/>
    <cellStyle name="표준 3 5" xfId="388"/>
    <cellStyle name="표준 3 6" xfId="389"/>
    <cellStyle name="표준 3 7" xfId="390"/>
    <cellStyle name="표준 3 8" xfId="391"/>
    <cellStyle name="표준 3_006농림-4" xfId="392"/>
    <cellStyle name="표준 30" xfId="393"/>
    <cellStyle name="표준 31" xfId="394"/>
    <cellStyle name="표준 32" xfId="395"/>
    <cellStyle name="표준 33" xfId="396"/>
    <cellStyle name="표준 34" xfId="397"/>
    <cellStyle name="표준 35" xfId="398"/>
    <cellStyle name="표준 36" xfId="399"/>
    <cellStyle name="표준 37" xfId="400"/>
    <cellStyle name="표준 38" xfId="401"/>
    <cellStyle name="표준 39" xfId="402"/>
    <cellStyle name="표준 4" xfId="403"/>
    <cellStyle name="표준 4 2" xfId="404"/>
    <cellStyle name="표준 4 3" xfId="405"/>
    <cellStyle name="표준 4 4" xfId="406"/>
    <cellStyle name="표준 4 5" xfId="407"/>
    <cellStyle name="표준 4 6" xfId="408"/>
    <cellStyle name="표준 4 7" xfId="409"/>
    <cellStyle name="표준 40" xfId="410"/>
    <cellStyle name="표준 41" xfId="411"/>
    <cellStyle name="표준 42" xfId="412"/>
    <cellStyle name="표준 43" xfId="413"/>
    <cellStyle name="표준 44" xfId="414"/>
    <cellStyle name="표준 45" xfId="415"/>
    <cellStyle name="표준 46" xfId="416"/>
    <cellStyle name="표준 47" xfId="417"/>
    <cellStyle name="표준 48" xfId="418"/>
    <cellStyle name="표준 49" xfId="419"/>
    <cellStyle name="표준 5" xfId="420"/>
    <cellStyle name="표준 5 2" xfId="421"/>
    <cellStyle name="표준 5 3" xfId="422"/>
    <cellStyle name="표준 5 4" xfId="423"/>
    <cellStyle name="표준 5 5" xfId="424"/>
    <cellStyle name="표준 50" xfId="425"/>
    <cellStyle name="표준 51" xfId="426"/>
    <cellStyle name="표준 52" xfId="427"/>
    <cellStyle name="표준 53" xfId="428"/>
    <cellStyle name="표준 54" xfId="429"/>
    <cellStyle name="표준 55" xfId="430"/>
    <cellStyle name="표준 56" xfId="431"/>
    <cellStyle name="표준 57" xfId="432"/>
    <cellStyle name="표준 58" xfId="433"/>
    <cellStyle name="표준 59" xfId="434"/>
    <cellStyle name="표준 6" xfId="435"/>
    <cellStyle name="표준 6 2" xfId="436"/>
    <cellStyle name="표준 6 3" xfId="437"/>
    <cellStyle name="표준 61" xfId="438"/>
    <cellStyle name="표준 62" xfId="439"/>
    <cellStyle name="표준 63" xfId="440"/>
    <cellStyle name="표준 64" xfId="441"/>
    <cellStyle name="표준 65" xfId="442"/>
    <cellStyle name="표준 66" xfId="443"/>
    <cellStyle name="표준 67" xfId="444"/>
    <cellStyle name="표준 68" xfId="445"/>
    <cellStyle name="표준 69" xfId="446"/>
    <cellStyle name="표준 7" xfId="447"/>
    <cellStyle name="표준 7 2" xfId="448"/>
    <cellStyle name="표준 70" xfId="449"/>
    <cellStyle name="표준 71" xfId="450"/>
    <cellStyle name="표준 72" xfId="451"/>
    <cellStyle name="표준 73" xfId="452"/>
    <cellStyle name="표준 74" xfId="453"/>
    <cellStyle name="표준 75" xfId="454"/>
    <cellStyle name="표준 76" xfId="455"/>
    <cellStyle name="표준 77" xfId="456"/>
    <cellStyle name="표준 78" xfId="457"/>
    <cellStyle name="표준 79" xfId="458"/>
    <cellStyle name="표준 8" xfId="459"/>
    <cellStyle name="표준 8 2" xfId="460"/>
    <cellStyle name="표준 80" xfId="461"/>
    <cellStyle name="표준 81" xfId="462"/>
    <cellStyle name="표준 82" xfId="463"/>
    <cellStyle name="표준 83" xfId="464"/>
    <cellStyle name="표준 84" xfId="465"/>
    <cellStyle name="표준 85" xfId="466"/>
    <cellStyle name="표준 86" xfId="467"/>
    <cellStyle name="표준 87" xfId="468"/>
    <cellStyle name="표준 88" xfId="469"/>
    <cellStyle name="표준 89" xfId="470"/>
    <cellStyle name="표준 9" xfId="471"/>
    <cellStyle name="표준 9 2" xfId="472"/>
    <cellStyle name="표준 9 3" xfId="473"/>
    <cellStyle name="표준 9 4" xfId="474"/>
    <cellStyle name="표준 9 5" xfId="475"/>
    <cellStyle name="표준 93" xfId="476"/>
    <cellStyle name="표준 94" xfId="477"/>
    <cellStyle name="표준 95" xfId="478"/>
    <cellStyle name="표준 96" xfId="479"/>
    <cellStyle name="표준 97" xfId="480"/>
    <cellStyle name="표준 98" xfId="481"/>
    <cellStyle name="표준 99" xfId="482"/>
    <cellStyle name="표준_농업용기구및기계보유 " xfId="16"/>
    <cellStyle name="합산" xfId="483"/>
    <cellStyle name="화폐기호" xfId="484"/>
    <cellStyle name="화폐기호0" xfId="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4" zoomScaleSheetLayoutView="4" workbookViewId="0"/>
  </sheetViews>
  <sheetFormatPr defaultRowHeight="13.5"/>
  <sheetData/>
  <customSheetViews>
    <customSheetView guid="{2182A204-5E24-4DCD-A63C-453BC5DABDBF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9B9A11C3-77AE-4C23-A351-284F93AB6344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57F2A9DE-D2D2-47E4-B2F1-A49C6F7C338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46855F23-3E28-11D9-A80D-00E098994FA3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84847C82-2113-11D8-A0D3-009008A182C2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4BD0E65B-7713-423A-9E91-8295806039C0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9C08222-3E2A-11D9-9060-00E07D8C8F95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D6221182-20C6-11D8-9C7C-009008A0B73D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6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</customSheetViews>
  <phoneticPr fontId="10" type="noConversion"/>
  <pageMargins left="0.75" right="0.75" top="1" bottom="1" header="0.5" footer="0.5"/>
  <pageSetup paperSize="9" orientation="portrait" r:id="rId1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sqref="A1:I1"/>
    </sheetView>
  </sheetViews>
  <sheetFormatPr defaultRowHeight="13.5"/>
  <cols>
    <col min="1" max="1" width="14.5546875" style="99" customWidth="1"/>
    <col min="2" max="2" width="6.88671875" style="99" customWidth="1"/>
    <col min="3" max="4" width="6.88671875" style="102" customWidth="1"/>
    <col min="5" max="5" width="10.109375" style="99" bestFit="1" customWidth="1"/>
    <col min="6" max="6" width="6.77734375" style="178" customWidth="1"/>
    <col min="7" max="8" width="6.88671875" style="160" customWidth="1"/>
    <col min="9" max="9" width="8.33203125" style="160" customWidth="1"/>
    <col min="10" max="10" width="3" style="160" customWidth="1"/>
    <col min="11" max="11" width="6.77734375" style="158" customWidth="1"/>
    <col min="12" max="13" width="6.77734375" style="102" customWidth="1"/>
    <col min="14" max="14" width="8.21875" style="158" customWidth="1"/>
    <col min="15" max="15" width="8.109375" style="159" customWidth="1"/>
    <col min="16" max="17" width="6.77734375" style="125" customWidth="1"/>
    <col min="18" max="18" width="10.21875" style="101" customWidth="1"/>
    <col min="19" max="19" width="6.77734375" style="101" customWidth="1"/>
    <col min="20" max="21" width="6.77734375" style="122" customWidth="1"/>
    <col min="22" max="22" width="6.77734375" style="101" customWidth="1"/>
    <col min="23" max="23" width="9.6640625" style="101" bestFit="1" customWidth="1"/>
    <col min="24" max="26" width="9.21875" style="101" bestFit="1" customWidth="1"/>
    <col min="27" max="27" width="12.77734375" style="101" bestFit="1" customWidth="1"/>
    <col min="28" max="30" width="9.21875" style="101" bestFit="1" customWidth="1"/>
    <col min="31" max="31" width="9.6640625" style="101" bestFit="1" customWidth="1"/>
    <col min="32" max="16384" width="8.88671875" style="101"/>
  </cols>
  <sheetData>
    <row r="1" spans="1:22" s="71" customFormat="1" ht="45" customHeight="1">
      <c r="A1" s="315" t="s">
        <v>254</v>
      </c>
      <c r="B1" s="315"/>
      <c r="C1" s="315"/>
      <c r="D1" s="315"/>
      <c r="E1" s="315"/>
      <c r="F1" s="315"/>
      <c r="G1" s="315"/>
      <c r="H1" s="315"/>
      <c r="I1" s="315"/>
      <c r="J1" s="238"/>
      <c r="K1" s="331" t="s">
        <v>166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</row>
    <row r="2" spans="1:22" s="74" customFormat="1" ht="25.5" customHeight="1" thickBot="1">
      <c r="A2" s="72" t="s">
        <v>167</v>
      </c>
      <c r="B2" s="72"/>
      <c r="C2" s="161"/>
      <c r="D2" s="161"/>
      <c r="E2" s="72"/>
      <c r="F2" s="162"/>
      <c r="G2" s="163"/>
      <c r="H2" s="163"/>
      <c r="I2" s="163"/>
      <c r="J2" s="228"/>
      <c r="K2" s="130"/>
      <c r="L2" s="164"/>
      <c r="M2" s="164"/>
      <c r="N2" s="130"/>
      <c r="O2" s="132"/>
      <c r="P2" s="165"/>
      <c r="Q2" s="165"/>
      <c r="R2" s="105"/>
      <c r="S2" s="105"/>
      <c r="T2" s="106"/>
      <c r="U2" s="106"/>
      <c r="V2" s="107" t="s">
        <v>168</v>
      </c>
    </row>
    <row r="3" spans="1:22" s="102" customFormat="1" ht="17.100000000000001" customHeight="1" thickTop="1">
      <c r="A3" s="75" t="s">
        <v>66</v>
      </c>
      <c r="B3" s="332" t="s">
        <v>169</v>
      </c>
      <c r="C3" s="333"/>
      <c r="D3" s="333"/>
      <c r="E3" s="334"/>
      <c r="F3" s="335" t="s">
        <v>170</v>
      </c>
      <c r="G3" s="336"/>
      <c r="H3" s="336"/>
      <c r="I3" s="336"/>
      <c r="J3" s="70"/>
      <c r="K3" s="337" t="s">
        <v>212</v>
      </c>
      <c r="L3" s="336"/>
      <c r="M3" s="336"/>
      <c r="N3" s="338"/>
      <c r="O3" s="333" t="s">
        <v>171</v>
      </c>
      <c r="P3" s="333"/>
      <c r="Q3" s="333"/>
      <c r="R3" s="334"/>
      <c r="S3" s="332" t="s">
        <v>7</v>
      </c>
      <c r="T3" s="333"/>
      <c r="U3" s="333"/>
      <c r="V3" s="333"/>
    </row>
    <row r="4" spans="1:22" s="102" customFormat="1" ht="17.100000000000001" customHeight="1">
      <c r="A4" s="53" t="s">
        <v>82</v>
      </c>
      <c r="B4" s="166" t="s">
        <v>8</v>
      </c>
      <c r="C4" s="82" t="s">
        <v>9</v>
      </c>
      <c r="D4" s="109" t="s">
        <v>172</v>
      </c>
      <c r="E4" s="82" t="s">
        <v>10</v>
      </c>
      <c r="F4" s="81" t="s">
        <v>8</v>
      </c>
      <c r="G4" s="82" t="s">
        <v>9</v>
      </c>
      <c r="H4" s="109" t="s">
        <v>172</v>
      </c>
      <c r="I4" s="83" t="s">
        <v>10</v>
      </c>
      <c r="J4" s="83"/>
      <c r="K4" s="83" t="s">
        <v>8</v>
      </c>
      <c r="L4" s="82" t="s">
        <v>9</v>
      </c>
      <c r="M4" s="82" t="s">
        <v>172</v>
      </c>
      <c r="N4" s="81" t="s">
        <v>10</v>
      </c>
      <c r="O4" s="83" t="s">
        <v>8</v>
      </c>
      <c r="P4" s="82" t="s">
        <v>9</v>
      </c>
      <c r="Q4" s="82" t="s">
        <v>172</v>
      </c>
      <c r="R4" s="82" t="s">
        <v>10</v>
      </c>
      <c r="S4" s="82" t="s">
        <v>8</v>
      </c>
      <c r="T4" s="81" t="s">
        <v>9</v>
      </c>
      <c r="U4" s="109" t="s">
        <v>172</v>
      </c>
      <c r="V4" s="83" t="s">
        <v>10</v>
      </c>
    </row>
    <row r="5" spans="1:22" s="102" customFormat="1" ht="17.100000000000001" customHeight="1">
      <c r="A5" s="53" t="s">
        <v>91</v>
      </c>
      <c r="B5" s="166"/>
      <c r="C5" s="167"/>
      <c r="D5" s="167"/>
      <c r="E5" s="83" t="s">
        <v>11</v>
      </c>
      <c r="F5" s="81"/>
      <c r="G5" s="167"/>
      <c r="H5" s="167"/>
      <c r="I5" s="83" t="s">
        <v>11</v>
      </c>
      <c r="J5" s="83"/>
      <c r="K5" s="83"/>
      <c r="L5" s="168"/>
      <c r="M5" s="167"/>
      <c r="N5" s="81" t="s">
        <v>11</v>
      </c>
      <c r="O5" s="83"/>
      <c r="P5" s="82"/>
      <c r="Q5" s="167"/>
      <c r="R5" s="82" t="s">
        <v>11</v>
      </c>
      <c r="S5" s="82"/>
      <c r="T5" s="81"/>
      <c r="U5" s="167"/>
      <c r="V5" s="83" t="s">
        <v>11</v>
      </c>
    </row>
    <row r="6" spans="1:22" s="102" customFormat="1" ht="17.100000000000001" customHeight="1">
      <c r="A6" s="84" t="s">
        <v>26</v>
      </c>
      <c r="B6" s="85" t="s">
        <v>12</v>
      </c>
      <c r="C6" s="85" t="s">
        <v>6</v>
      </c>
      <c r="D6" s="85" t="s">
        <v>173</v>
      </c>
      <c r="E6" s="86" t="s">
        <v>13</v>
      </c>
      <c r="F6" s="85" t="s">
        <v>12</v>
      </c>
      <c r="G6" s="85" t="s">
        <v>6</v>
      </c>
      <c r="H6" s="85" t="s">
        <v>173</v>
      </c>
      <c r="I6" s="87" t="s">
        <v>13</v>
      </c>
      <c r="J6" s="83"/>
      <c r="K6" s="87" t="s">
        <v>12</v>
      </c>
      <c r="L6" s="86" t="s">
        <v>6</v>
      </c>
      <c r="M6" s="86" t="s">
        <v>173</v>
      </c>
      <c r="N6" s="85" t="s">
        <v>13</v>
      </c>
      <c r="O6" s="87" t="s">
        <v>12</v>
      </c>
      <c r="P6" s="86" t="s">
        <v>6</v>
      </c>
      <c r="Q6" s="86" t="s">
        <v>173</v>
      </c>
      <c r="R6" s="86" t="s">
        <v>13</v>
      </c>
      <c r="S6" s="86" t="s">
        <v>12</v>
      </c>
      <c r="T6" s="85" t="s">
        <v>6</v>
      </c>
      <c r="U6" s="85" t="s">
        <v>173</v>
      </c>
      <c r="V6" s="87" t="s">
        <v>13</v>
      </c>
    </row>
    <row r="7" spans="1:22" s="50" customFormat="1" ht="41.25" customHeight="1">
      <c r="A7" s="53">
        <v>2011</v>
      </c>
      <c r="B7" s="148">
        <v>9</v>
      </c>
      <c r="C7" s="170">
        <v>15.969999999999999</v>
      </c>
      <c r="D7" s="169">
        <v>0</v>
      </c>
      <c r="E7" s="52">
        <v>8347</v>
      </c>
      <c r="F7" s="169">
        <v>0</v>
      </c>
      <c r="G7" s="169">
        <v>0</v>
      </c>
      <c r="H7" s="169">
        <v>0</v>
      </c>
      <c r="I7" s="169">
        <v>0</v>
      </c>
      <c r="J7" s="169"/>
      <c r="K7" s="148">
        <v>3</v>
      </c>
      <c r="L7" s="170">
        <v>15.6</v>
      </c>
      <c r="M7" s="169">
        <v>0</v>
      </c>
      <c r="N7" s="52">
        <v>1372</v>
      </c>
      <c r="O7" s="148">
        <v>1</v>
      </c>
      <c r="P7" s="170">
        <v>7.0000000000000007E-2</v>
      </c>
      <c r="Q7" s="169">
        <v>0</v>
      </c>
      <c r="R7" s="52">
        <v>6975</v>
      </c>
      <c r="S7" s="169">
        <v>0</v>
      </c>
      <c r="T7" s="169">
        <v>0</v>
      </c>
      <c r="U7" s="169">
        <v>0</v>
      </c>
      <c r="V7" s="169">
        <v>0</v>
      </c>
    </row>
    <row r="8" spans="1:22" s="50" customFormat="1" ht="41.25" customHeight="1">
      <c r="A8" s="53">
        <v>2012</v>
      </c>
      <c r="B8" s="184">
        <v>6</v>
      </c>
      <c r="C8" s="198">
        <v>0.05</v>
      </c>
      <c r="D8" s="169">
        <v>0</v>
      </c>
      <c r="E8" s="184">
        <v>536</v>
      </c>
      <c r="F8" s="184">
        <v>1</v>
      </c>
      <c r="G8" s="198">
        <v>0.01</v>
      </c>
      <c r="H8" s="169">
        <v>0</v>
      </c>
      <c r="I8" s="184">
        <v>480</v>
      </c>
      <c r="J8" s="184"/>
      <c r="K8" s="184">
        <v>1</v>
      </c>
      <c r="L8" s="147" t="s">
        <v>57</v>
      </c>
      <c r="M8" s="169">
        <v>0</v>
      </c>
      <c r="N8" s="184">
        <v>22</v>
      </c>
      <c r="O8" s="184">
        <v>2</v>
      </c>
      <c r="P8" s="198">
        <v>0.01</v>
      </c>
      <c r="Q8" s="169">
        <v>0</v>
      </c>
      <c r="R8" s="147" t="s">
        <v>57</v>
      </c>
      <c r="S8" s="184">
        <v>2</v>
      </c>
      <c r="T8" s="199">
        <v>0.03</v>
      </c>
      <c r="U8" s="169">
        <v>0</v>
      </c>
      <c r="V8" s="184">
        <v>34</v>
      </c>
    </row>
    <row r="9" spans="1:22" s="50" customFormat="1" ht="41.25" customHeight="1">
      <c r="A9" s="53">
        <v>2013</v>
      </c>
      <c r="B9" s="184">
        <v>9</v>
      </c>
      <c r="C9" s="198">
        <v>0.78</v>
      </c>
      <c r="D9" s="169">
        <v>0</v>
      </c>
      <c r="E9" s="192">
        <v>21664</v>
      </c>
      <c r="F9" s="184">
        <v>1</v>
      </c>
      <c r="G9" s="147" t="s">
        <v>57</v>
      </c>
      <c r="H9" s="169">
        <v>0</v>
      </c>
      <c r="I9" s="184">
        <v>830</v>
      </c>
      <c r="J9" s="184"/>
      <c r="K9" s="184">
        <v>1</v>
      </c>
      <c r="L9" s="147">
        <v>0.6</v>
      </c>
      <c r="M9" s="169">
        <v>0</v>
      </c>
      <c r="N9" s="192">
        <v>1486</v>
      </c>
      <c r="O9" s="184">
        <v>5</v>
      </c>
      <c r="P9" s="170">
        <v>0.13</v>
      </c>
      <c r="Q9" s="169">
        <v>0</v>
      </c>
      <c r="R9" s="192">
        <v>17247</v>
      </c>
      <c r="S9" s="184">
        <v>2</v>
      </c>
      <c r="T9" s="184">
        <v>0.05</v>
      </c>
      <c r="U9" s="169">
        <v>0</v>
      </c>
      <c r="V9" s="192">
        <v>2101</v>
      </c>
    </row>
    <row r="10" spans="1:22" s="50" customFormat="1" ht="41.25" customHeight="1">
      <c r="A10" s="53">
        <v>2014</v>
      </c>
      <c r="B10" s="184">
        <v>18</v>
      </c>
      <c r="C10" s="184">
        <v>11.690000000000001</v>
      </c>
      <c r="D10" s="184">
        <v>100.08</v>
      </c>
      <c r="E10" s="242">
        <v>261447</v>
      </c>
      <c r="F10" s="169">
        <v>0</v>
      </c>
      <c r="G10" s="169">
        <v>0</v>
      </c>
      <c r="H10" s="169">
        <v>0</v>
      </c>
      <c r="I10" s="169">
        <v>0</v>
      </c>
      <c r="J10" s="184"/>
      <c r="K10" s="184">
        <v>3</v>
      </c>
      <c r="L10" s="184">
        <v>8.2200000000000006</v>
      </c>
      <c r="M10" s="184">
        <v>100.08</v>
      </c>
      <c r="N10" s="242">
        <v>3450</v>
      </c>
      <c r="O10" s="184">
        <v>14</v>
      </c>
      <c r="P10" s="184">
        <v>3.4699999999999998</v>
      </c>
      <c r="Q10" s="169">
        <v>0</v>
      </c>
      <c r="R10" s="242">
        <v>257232</v>
      </c>
      <c r="S10" s="184">
        <v>1</v>
      </c>
      <c r="T10" s="169">
        <v>0</v>
      </c>
      <c r="U10" s="169">
        <v>0</v>
      </c>
      <c r="V10" s="242">
        <v>765</v>
      </c>
    </row>
    <row r="11" spans="1:22" s="90" customFormat="1" ht="41.25" customHeight="1">
      <c r="A11" s="112">
        <v>2015</v>
      </c>
      <c r="B11" s="186">
        <v>20</v>
      </c>
      <c r="C11" s="186">
        <v>10.89</v>
      </c>
      <c r="D11" s="186">
        <v>786</v>
      </c>
      <c r="E11" s="280">
        <v>1365912</v>
      </c>
      <c r="F11" s="169">
        <v>0</v>
      </c>
      <c r="G11" s="169">
        <v>0</v>
      </c>
      <c r="H11" s="169">
        <v>0</v>
      </c>
      <c r="I11" s="169">
        <v>0</v>
      </c>
      <c r="J11" s="186"/>
      <c r="K11" s="186">
        <v>3</v>
      </c>
      <c r="L11" s="186">
        <v>1.58</v>
      </c>
      <c r="M11" s="186">
        <v>333.19</v>
      </c>
      <c r="N11" s="280">
        <v>13912</v>
      </c>
      <c r="O11" s="186">
        <v>14</v>
      </c>
      <c r="P11" s="186">
        <v>8.76</v>
      </c>
      <c r="Q11" s="281">
        <v>442.19</v>
      </c>
      <c r="R11" s="286">
        <v>1312022</v>
      </c>
      <c r="S11" s="186">
        <v>3</v>
      </c>
      <c r="T11" s="281">
        <f t="shared" ref="T11:V11" si="0">SUM(T12:T18)</f>
        <v>0.55000000000000004</v>
      </c>
      <c r="U11" s="281">
        <f t="shared" si="0"/>
        <v>10.62</v>
      </c>
      <c r="V11" s="282">
        <f t="shared" si="0"/>
        <v>39978</v>
      </c>
    </row>
    <row r="12" spans="1:22" s="50" customFormat="1" ht="41.25" customHeight="1">
      <c r="A12" s="91" t="s">
        <v>109</v>
      </c>
      <c r="B12" s="52">
        <f>SUM(F12,K12,O12,S12)</f>
        <v>3</v>
      </c>
      <c r="C12" s="283">
        <f t="shared" ref="C12:C17" si="1">SUM(G12,L12,P12,T12)</f>
        <v>0.74</v>
      </c>
      <c r="D12" s="283">
        <v>73.900000000000006</v>
      </c>
      <c r="E12" s="52">
        <v>6255</v>
      </c>
      <c r="F12" s="169">
        <v>0</v>
      </c>
      <c r="G12" s="169">
        <v>0</v>
      </c>
      <c r="H12" s="169">
        <v>0</v>
      </c>
      <c r="I12" s="169">
        <v>0</v>
      </c>
      <c r="J12" s="186"/>
      <c r="K12" s="52">
        <v>1</v>
      </c>
      <c r="L12" s="283">
        <v>0.54</v>
      </c>
      <c r="M12" s="283">
        <v>64.36</v>
      </c>
      <c r="N12" s="52">
        <v>2160</v>
      </c>
      <c r="O12" s="52">
        <v>2</v>
      </c>
      <c r="P12" s="283">
        <f>0.12+0.08</f>
        <v>0.2</v>
      </c>
      <c r="Q12" s="170">
        <v>9.5399999999999991</v>
      </c>
      <c r="R12" s="284">
        <v>4095</v>
      </c>
      <c r="S12" s="169">
        <v>0</v>
      </c>
      <c r="T12" s="169">
        <v>0</v>
      </c>
      <c r="U12" s="169">
        <v>0</v>
      </c>
      <c r="V12" s="169">
        <v>0</v>
      </c>
    </row>
    <row r="13" spans="1:22" s="50" customFormat="1" ht="41.25" customHeight="1">
      <c r="A13" s="91" t="s">
        <v>110</v>
      </c>
      <c r="B13" s="52">
        <f t="shared" ref="B13:B17" si="2">SUM(F13,K13,O13,S13)</f>
        <v>2</v>
      </c>
      <c r="C13" s="283">
        <f t="shared" si="1"/>
        <v>0.13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86"/>
      <c r="K13" s="169">
        <v>0</v>
      </c>
      <c r="L13" s="169">
        <v>0</v>
      </c>
      <c r="M13" s="169">
        <v>0</v>
      </c>
      <c r="N13" s="169">
        <v>0</v>
      </c>
      <c r="O13" s="52">
        <v>2</v>
      </c>
      <c r="P13" s="283">
        <f>0.03+0.1</f>
        <v>0.13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</row>
    <row r="14" spans="1:22" s="50" customFormat="1" ht="41.25" customHeight="1">
      <c r="A14" s="91" t="s">
        <v>111</v>
      </c>
      <c r="B14" s="52">
        <f t="shared" si="2"/>
        <v>4</v>
      </c>
      <c r="C14" s="283">
        <f t="shared" si="1"/>
        <v>0.39</v>
      </c>
      <c r="D14" s="283">
        <v>21.44</v>
      </c>
      <c r="E14" s="52">
        <v>31926</v>
      </c>
      <c r="F14" s="169">
        <v>0</v>
      </c>
      <c r="G14" s="169">
        <v>0</v>
      </c>
      <c r="H14" s="169">
        <v>0</v>
      </c>
      <c r="I14" s="169">
        <v>0</v>
      </c>
      <c r="J14" s="186"/>
      <c r="K14" s="169">
        <v>0</v>
      </c>
      <c r="L14" s="169">
        <v>0</v>
      </c>
      <c r="M14" s="169">
        <v>0</v>
      </c>
      <c r="N14" s="169">
        <v>0</v>
      </c>
      <c r="O14" s="52">
        <v>2</v>
      </c>
      <c r="P14" s="283">
        <v>0.11</v>
      </c>
      <c r="Q14" s="283">
        <v>21.44</v>
      </c>
      <c r="R14" s="284">
        <v>5022</v>
      </c>
      <c r="S14" s="148">
        <v>2</v>
      </c>
      <c r="T14" s="283">
        <v>0.28000000000000003</v>
      </c>
      <c r="U14" s="169">
        <v>0</v>
      </c>
      <c r="V14" s="52">
        <v>26904</v>
      </c>
    </row>
    <row r="15" spans="1:22" s="50" customFormat="1" ht="41.25" customHeight="1">
      <c r="A15" s="91" t="s">
        <v>112</v>
      </c>
      <c r="B15" s="52">
        <f t="shared" si="2"/>
        <v>3</v>
      </c>
      <c r="C15" s="283">
        <f t="shared" si="1"/>
        <v>0.55000000000000004</v>
      </c>
      <c r="D15" s="283">
        <v>10.62</v>
      </c>
      <c r="E15" s="52">
        <v>13074</v>
      </c>
      <c r="F15" s="169">
        <v>0</v>
      </c>
      <c r="G15" s="169">
        <v>0</v>
      </c>
      <c r="H15" s="169">
        <v>0</v>
      </c>
      <c r="I15" s="169">
        <v>0</v>
      </c>
      <c r="J15" s="186"/>
      <c r="K15" s="169">
        <v>0</v>
      </c>
      <c r="L15" s="169">
        <v>0</v>
      </c>
      <c r="M15" s="169">
        <v>0</v>
      </c>
      <c r="N15" s="169">
        <v>0</v>
      </c>
      <c r="O15" s="52">
        <v>2</v>
      </c>
      <c r="P15" s="283">
        <f>0.09+0.19</f>
        <v>0.28000000000000003</v>
      </c>
      <c r="Q15" s="169">
        <v>0</v>
      </c>
      <c r="R15" s="169">
        <v>0</v>
      </c>
      <c r="S15" s="148">
        <v>1</v>
      </c>
      <c r="T15" s="283">
        <v>0.27</v>
      </c>
      <c r="U15" s="283">
        <v>10.62</v>
      </c>
      <c r="V15" s="52">
        <v>13074</v>
      </c>
    </row>
    <row r="16" spans="1:22" s="12" customFormat="1" ht="41.25" customHeight="1">
      <c r="A16" s="91" t="s">
        <v>113</v>
      </c>
      <c r="B16" s="52">
        <f t="shared" si="2"/>
        <v>6</v>
      </c>
      <c r="C16" s="283">
        <f t="shared" si="1"/>
        <v>8.3099999999999987</v>
      </c>
      <c r="D16" s="283">
        <v>680.04</v>
      </c>
      <c r="E16" s="52">
        <v>1314657</v>
      </c>
      <c r="F16" s="169">
        <v>0</v>
      </c>
      <c r="G16" s="169">
        <v>0</v>
      </c>
      <c r="H16" s="169">
        <v>0</v>
      </c>
      <c r="I16" s="169">
        <v>0</v>
      </c>
      <c r="J16" s="186"/>
      <c r="K16" s="52">
        <v>2</v>
      </c>
      <c r="L16" s="283">
        <v>1.04</v>
      </c>
      <c r="M16" s="283">
        <f>30.93+237.9</f>
        <v>268.83</v>
      </c>
      <c r="N16" s="52">
        <f>697+11055</f>
        <v>11752</v>
      </c>
      <c r="O16" s="52">
        <v>4</v>
      </c>
      <c r="P16" s="283">
        <f>4.6+2.13+0.54</f>
        <v>7.27</v>
      </c>
      <c r="Q16" s="283">
        <v>411.21</v>
      </c>
      <c r="R16" s="284">
        <v>1302905</v>
      </c>
      <c r="S16" s="169">
        <v>0</v>
      </c>
      <c r="T16" s="169">
        <v>0</v>
      </c>
      <c r="U16" s="169">
        <v>0</v>
      </c>
      <c r="V16" s="169">
        <v>0</v>
      </c>
    </row>
    <row r="17" spans="1:22" s="12" customFormat="1" ht="41.25" customHeight="1">
      <c r="A17" s="91" t="s">
        <v>114</v>
      </c>
      <c r="B17" s="52">
        <f t="shared" si="2"/>
        <v>2</v>
      </c>
      <c r="C17" s="283">
        <f t="shared" si="1"/>
        <v>0.77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86"/>
      <c r="K17" s="169">
        <v>0</v>
      </c>
      <c r="L17" s="169">
        <v>0</v>
      </c>
      <c r="M17" s="169">
        <v>0</v>
      </c>
      <c r="N17" s="169">
        <v>0</v>
      </c>
      <c r="O17" s="52">
        <v>2</v>
      </c>
      <c r="P17" s="283">
        <f>0.38+0.39</f>
        <v>0.77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</row>
    <row r="18" spans="1:22" s="12" customFormat="1" ht="41.25" customHeight="1" thickBot="1">
      <c r="A18" s="94" t="s">
        <v>115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285"/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</row>
    <row r="19" spans="1:22" ht="12" customHeight="1" thickTop="1">
      <c r="A19" s="99" t="s">
        <v>54</v>
      </c>
      <c r="B19" s="102"/>
      <c r="E19" s="118"/>
      <c r="F19" s="101"/>
      <c r="G19" s="101"/>
      <c r="H19" s="101"/>
      <c r="I19" s="101"/>
      <c r="J19" s="101"/>
      <c r="K19" s="119"/>
      <c r="L19" s="101"/>
      <c r="M19" s="101"/>
      <c r="N19" s="101"/>
      <c r="O19" s="101"/>
      <c r="P19" s="101"/>
      <c r="Q19" s="101"/>
      <c r="T19" s="101"/>
      <c r="U19" s="101"/>
    </row>
    <row r="20" spans="1:22">
      <c r="A20" s="101"/>
      <c r="B20" s="118"/>
      <c r="C20" s="12"/>
      <c r="D20" s="12"/>
      <c r="E20" s="171"/>
      <c r="F20" s="172"/>
      <c r="I20" s="12"/>
      <c r="J20" s="12"/>
      <c r="K20" s="173"/>
      <c r="L20" s="12"/>
      <c r="M20" s="12"/>
      <c r="N20" s="173"/>
      <c r="O20" s="174"/>
      <c r="P20" s="175"/>
      <c r="Q20" s="175"/>
      <c r="S20" s="118"/>
      <c r="T20" s="12"/>
      <c r="U20" s="12"/>
      <c r="V20" s="118"/>
    </row>
    <row r="21" spans="1:22">
      <c r="B21" s="176"/>
      <c r="E21" s="177"/>
      <c r="I21" s="102"/>
      <c r="J21" s="102"/>
      <c r="S21" s="118"/>
      <c r="T21" s="102"/>
      <c r="U21" s="102"/>
    </row>
    <row r="23" spans="1:22">
      <c r="I23" s="101"/>
      <c r="J23" s="101"/>
      <c r="K23" s="101"/>
      <c r="L23" s="101"/>
      <c r="M23" s="101"/>
      <c r="N23" s="101"/>
      <c r="O23" s="101"/>
      <c r="P23" s="101"/>
      <c r="Q23" s="101"/>
      <c r="T23" s="101"/>
      <c r="U23" s="101"/>
    </row>
    <row r="24" spans="1:22">
      <c r="I24" s="101"/>
      <c r="J24" s="101"/>
      <c r="K24" s="101"/>
      <c r="L24" s="101"/>
      <c r="M24" s="101"/>
      <c r="N24" s="101"/>
      <c r="O24" s="101"/>
      <c r="P24" s="101"/>
      <c r="Q24" s="101"/>
      <c r="T24" s="101"/>
      <c r="U24" s="101"/>
    </row>
    <row r="25" spans="1:22" ht="28.5" customHeight="1">
      <c r="I25" s="101"/>
      <c r="J25" s="101"/>
      <c r="K25" s="101"/>
      <c r="L25" s="101"/>
      <c r="M25" s="101"/>
      <c r="N25" s="101"/>
      <c r="O25" s="101"/>
      <c r="P25" s="101"/>
      <c r="Q25" s="101"/>
      <c r="T25" s="101"/>
      <c r="U25" s="101"/>
    </row>
    <row r="26" spans="1:22" ht="23.25" customHeight="1">
      <c r="I26" s="101"/>
      <c r="J26" s="101"/>
      <c r="K26" s="101"/>
      <c r="L26" s="101"/>
      <c r="M26" s="101"/>
      <c r="N26" s="101"/>
      <c r="O26" s="101"/>
      <c r="P26" s="101"/>
      <c r="Q26" s="101"/>
      <c r="T26" s="101"/>
      <c r="U26" s="101"/>
    </row>
    <row r="27" spans="1:22">
      <c r="I27" s="101"/>
      <c r="J27" s="101"/>
      <c r="K27" s="101"/>
      <c r="L27" s="101"/>
      <c r="M27" s="101"/>
      <c r="N27" s="101"/>
      <c r="O27" s="101"/>
      <c r="P27" s="101"/>
      <c r="Q27" s="101"/>
      <c r="T27" s="101"/>
      <c r="U27" s="101"/>
    </row>
    <row r="28" spans="1:22">
      <c r="I28" s="101"/>
      <c r="J28" s="101"/>
      <c r="K28" s="101"/>
      <c r="L28" s="101"/>
      <c r="M28" s="101"/>
      <c r="N28" s="101"/>
      <c r="O28" s="101"/>
      <c r="P28" s="101"/>
      <c r="Q28" s="101"/>
      <c r="T28" s="101"/>
      <c r="U28" s="101"/>
    </row>
    <row r="29" spans="1:22">
      <c r="I29" s="101"/>
      <c r="J29" s="101"/>
      <c r="K29" s="101"/>
      <c r="L29" s="101"/>
      <c r="M29" s="101"/>
      <c r="N29" s="101"/>
      <c r="O29" s="101"/>
      <c r="P29" s="101"/>
      <c r="Q29" s="101"/>
      <c r="T29" s="101"/>
      <c r="U29" s="101"/>
    </row>
    <row r="30" spans="1:22">
      <c r="I30" s="101"/>
      <c r="J30" s="101"/>
      <c r="K30" s="101"/>
      <c r="L30" s="101"/>
      <c r="M30" s="101"/>
      <c r="N30" s="101"/>
      <c r="O30" s="101"/>
      <c r="P30" s="101"/>
      <c r="Q30" s="101"/>
      <c r="T30" s="101"/>
      <c r="U30" s="101"/>
    </row>
    <row r="31" spans="1:22">
      <c r="I31" s="101"/>
      <c r="J31" s="101"/>
      <c r="K31" s="101"/>
      <c r="L31" s="101"/>
      <c r="M31" s="101"/>
      <c r="N31" s="101"/>
      <c r="O31" s="101"/>
      <c r="P31" s="101"/>
      <c r="Q31" s="101"/>
      <c r="T31" s="101"/>
      <c r="U31" s="101"/>
    </row>
    <row r="32" spans="1:22">
      <c r="I32" s="101"/>
      <c r="J32" s="101"/>
      <c r="K32" s="101"/>
      <c r="L32" s="101"/>
      <c r="M32" s="101"/>
      <c r="N32" s="101"/>
      <c r="O32" s="101"/>
      <c r="P32" s="101"/>
      <c r="Q32" s="101"/>
      <c r="T32" s="101"/>
      <c r="U32" s="101"/>
    </row>
    <row r="33" spans="9:21">
      <c r="I33" s="101"/>
      <c r="J33" s="101"/>
      <c r="K33" s="101"/>
      <c r="L33" s="101"/>
      <c r="M33" s="101"/>
      <c r="N33" s="101"/>
      <c r="O33" s="101"/>
      <c r="P33" s="101"/>
      <c r="Q33" s="101"/>
      <c r="T33" s="101"/>
      <c r="U33" s="101"/>
    </row>
  </sheetData>
  <customSheetViews>
    <customSheetView guid="{2182A204-5E24-4DCD-A63C-453BC5DABDBF}" showPageBreaks="1" showRuler="0" topLeftCell="F14">
      <selection activeCell="M28" sqref="M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 topLeftCell="A13">
      <selection activeCell="V19" sqref="V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 topLeftCell="A13">
      <selection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 topLeftCell="D1">
      <selection activeCell="O13" sqref="O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 topLeftCell="C3">
      <selection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 topLeftCell="C1">
      <pane ySplit="6" topLeftCell="A18" activePane="bottomLeft" state="frozen"/>
      <selection pane="bottomLeft" activeCell="C23" sqref="C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 topLeftCell="D1">
      <selection activeCell="O13" sqref="O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>
      <pane ySplit="6" topLeftCell="A19" activePane="bottomLeft" state="frozen"/>
      <selection pane="bottomLeft" activeCell="C23" sqref="C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 topLeftCell="A3">
      <selection activeCell="V19" sqref="V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7">
    <mergeCell ref="A1:I1"/>
    <mergeCell ref="K1:V1"/>
    <mergeCell ref="B3:E3"/>
    <mergeCell ref="O3:R3"/>
    <mergeCell ref="S3:V3"/>
    <mergeCell ref="F3:I3"/>
    <mergeCell ref="K3:N3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46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80" zoomScaleNormal="80" workbookViewId="0">
      <selection sqref="A1:I1"/>
    </sheetView>
  </sheetViews>
  <sheetFormatPr defaultRowHeight="13.5"/>
  <cols>
    <col min="1" max="1" width="13.21875" style="6" customWidth="1"/>
    <col min="2" max="3" width="6.77734375" style="6" customWidth="1"/>
    <col min="4" max="4" width="6.77734375" style="20" customWidth="1"/>
    <col min="5" max="9" width="6.77734375" style="6" customWidth="1"/>
    <col min="10" max="10" width="2.109375" style="6" customWidth="1"/>
    <col min="11" max="17" width="7.77734375" style="6" customWidth="1"/>
    <col min="18" max="18" width="12.33203125" style="6" customWidth="1"/>
    <col min="19" max="16384" width="8.88671875" style="6"/>
  </cols>
  <sheetData>
    <row r="1" spans="1:19" ht="45" customHeight="1">
      <c r="A1" s="344" t="s">
        <v>255</v>
      </c>
      <c r="B1" s="344"/>
      <c r="C1" s="344"/>
      <c r="D1" s="344"/>
      <c r="E1" s="344"/>
      <c r="F1" s="344"/>
      <c r="G1" s="344"/>
      <c r="H1" s="344"/>
      <c r="I1" s="344"/>
      <c r="K1" s="339" t="s">
        <v>174</v>
      </c>
      <c r="L1" s="339"/>
      <c r="M1" s="339"/>
      <c r="N1" s="339"/>
      <c r="O1" s="339"/>
      <c r="P1" s="339"/>
      <c r="Q1" s="339"/>
      <c r="R1" s="339"/>
    </row>
    <row r="2" spans="1:19" ht="25.5" customHeight="1" thickBot="1">
      <c r="A2" s="38" t="s">
        <v>175</v>
      </c>
      <c r="B2" s="39"/>
      <c r="C2" s="40"/>
      <c r="D2" s="41"/>
      <c r="E2" s="40"/>
      <c r="F2" s="40"/>
      <c r="G2" s="40"/>
      <c r="H2" s="40"/>
      <c r="I2" s="40"/>
      <c r="O2" s="4"/>
      <c r="P2" s="343" t="s">
        <v>176</v>
      </c>
      <c r="Q2" s="343"/>
      <c r="R2" s="343"/>
      <c r="S2" s="17"/>
    </row>
    <row r="3" spans="1:19" ht="18.75" customHeight="1" thickTop="1">
      <c r="A3" s="350" t="s">
        <v>177</v>
      </c>
      <c r="B3" s="353" t="s">
        <v>178</v>
      </c>
      <c r="C3" s="354"/>
      <c r="D3" s="354"/>
      <c r="E3" s="354"/>
      <c r="F3" s="354"/>
      <c r="G3" s="354"/>
      <c r="H3" s="354"/>
      <c r="I3" s="354"/>
      <c r="K3" s="191"/>
      <c r="L3" s="191"/>
      <c r="M3" s="191"/>
      <c r="N3" s="191"/>
      <c r="O3" s="191"/>
      <c r="P3" s="191"/>
      <c r="Q3" s="191"/>
      <c r="R3" s="191"/>
      <c r="S3" s="17"/>
    </row>
    <row r="4" spans="1:19" ht="21.75" customHeight="1">
      <c r="A4" s="351"/>
      <c r="B4" s="345" t="s">
        <v>179</v>
      </c>
      <c r="C4" s="346"/>
      <c r="D4" s="346"/>
      <c r="E4" s="347"/>
      <c r="F4" s="348" t="s">
        <v>180</v>
      </c>
      <c r="G4" s="349"/>
      <c r="H4" s="349"/>
      <c r="I4" s="349"/>
      <c r="J4" s="17"/>
      <c r="K4" s="340" t="s">
        <v>181</v>
      </c>
      <c r="L4" s="341"/>
      <c r="M4" s="341"/>
      <c r="N4" s="342"/>
      <c r="O4" s="355" t="s">
        <v>182</v>
      </c>
      <c r="P4" s="341"/>
      <c r="Q4" s="341"/>
      <c r="R4" s="341"/>
      <c r="S4" s="17"/>
    </row>
    <row r="5" spans="1:19" ht="16.5" customHeight="1">
      <c r="A5" s="351"/>
      <c r="B5" s="59" t="s">
        <v>183</v>
      </c>
      <c r="C5" s="32" t="s">
        <v>184</v>
      </c>
      <c r="D5" s="32" t="s">
        <v>185</v>
      </c>
      <c r="E5" s="32" t="s">
        <v>186</v>
      </c>
      <c r="F5" s="47" t="s">
        <v>183</v>
      </c>
      <c r="G5" s="32" t="s">
        <v>184</v>
      </c>
      <c r="H5" s="32" t="s">
        <v>185</v>
      </c>
      <c r="I5" s="33" t="s">
        <v>186</v>
      </c>
      <c r="J5" s="17"/>
      <c r="K5" s="49" t="s">
        <v>183</v>
      </c>
      <c r="L5" s="32" t="s">
        <v>184</v>
      </c>
      <c r="M5" s="32" t="s">
        <v>185</v>
      </c>
      <c r="N5" s="32" t="s">
        <v>186</v>
      </c>
      <c r="O5" s="179" t="s">
        <v>183</v>
      </c>
      <c r="P5" s="32" t="s">
        <v>184</v>
      </c>
      <c r="Q5" s="32" t="s">
        <v>185</v>
      </c>
      <c r="R5" s="33" t="s">
        <v>186</v>
      </c>
      <c r="S5" s="17"/>
    </row>
    <row r="6" spans="1:19" ht="16.5" customHeight="1">
      <c r="A6" s="351"/>
      <c r="B6" s="45"/>
      <c r="C6" s="23" t="s">
        <v>187</v>
      </c>
      <c r="D6" s="46"/>
      <c r="E6" s="7"/>
      <c r="F6" s="47"/>
      <c r="G6" s="23" t="s">
        <v>187</v>
      </c>
      <c r="H6" s="46"/>
      <c r="I6" s="24"/>
      <c r="J6" s="17"/>
      <c r="K6" s="45"/>
      <c r="L6" s="23" t="s">
        <v>187</v>
      </c>
      <c r="M6" s="46"/>
      <c r="N6" s="7"/>
      <c r="O6" s="47"/>
      <c r="P6" s="23" t="s">
        <v>187</v>
      </c>
      <c r="Q6" s="46"/>
      <c r="R6" s="24"/>
      <c r="S6" s="17"/>
    </row>
    <row r="7" spans="1:19" ht="16.5" customHeight="1">
      <c r="A7" s="351"/>
      <c r="B7" s="58" t="s">
        <v>188</v>
      </c>
      <c r="C7" s="60" t="s">
        <v>189</v>
      </c>
      <c r="D7" s="7" t="s">
        <v>190</v>
      </c>
      <c r="E7" s="7" t="s">
        <v>191</v>
      </c>
      <c r="F7" s="58" t="s">
        <v>188</v>
      </c>
      <c r="G7" s="60" t="s">
        <v>189</v>
      </c>
      <c r="H7" s="7" t="s">
        <v>190</v>
      </c>
      <c r="I7" s="24" t="s">
        <v>191</v>
      </c>
      <c r="J7" s="17"/>
      <c r="K7" s="58" t="s">
        <v>188</v>
      </c>
      <c r="L7" s="60" t="s">
        <v>189</v>
      </c>
      <c r="M7" s="7" t="s">
        <v>190</v>
      </c>
      <c r="N7" s="7" t="s">
        <v>191</v>
      </c>
      <c r="O7" s="58" t="s">
        <v>188</v>
      </c>
      <c r="P7" s="60" t="s">
        <v>189</v>
      </c>
      <c r="Q7" s="7" t="s">
        <v>190</v>
      </c>
      <c r="R7" s="24" t="s">
        <v>191</v>
      </c>
      <c r="S7" s="17"/>
    </row>
    <row r="8" spans="1:19" ht="16.5" customHeight="1">
      <c r="A8" s="352"/>
      <c r="B8" s="61" t="s">
        <v>192</v>
      </c>
      <c r="C8" s="62" t="s">
        <v>193</v>
      </c>
      <c r="D8" s="25" t="s">
        <v>194</v>
      </c>
      <c r="E8" s="25" t="s">
        <v>195</v>
      </c>
      <c r="F8" s="63" t="s">
        <v>192</v>
      </c>
      <c r="G8" s="62" t="s">
        <v>193</v>
      </c>
      <c r="H8" s="25" t="s">
        <v>194</v>
      </c>
      <c r="I8" s="180" t="s">
        <v>195</v>
      </c>
      <c r="J8" s="17"/>
      <c r="K8" s="61" t="s">
        <v>192</v>
      </c>
      <c r="L8" s="62" t="s">
        <v>193</v>
      </c>
      <c r="M8" s="25" t="s">
        <v>194</v>
      </c>
      <c r="N8" s="25" t="s">
        <v>195</v>
      </c>
      <c r="O8" s="63" t="s">
        <v>192</v>
      </c>
      <c r="P8" s="62" t="s">
        <v>193</v>
      </c>
      <c r="Q8" s="25" t="s">
        <v>194</v>
      </c>
      <c r="R8" s="180" t="s">
        <v>195</v>
      </c>
      <c r="S8" s="17"/>
    </row>
    <row r="9" spans="1:19" s="55" customFormat="1" ht="97.5" customHeight="1">
      <c r="A9" s="54">
        <v>2011</v>
      </c>
      <c r="B9" s="192">
        <v>133</v>
      </c>
      <c r="C9" s="192">
        <v>439</v>
      </c>
      <c r="D9" s="192">
        <v>501.75</v>
      </c>
      <c r="E9" s="192">
        <v>11970</v>
      </c>
      <c r="F9" s="234">
        <v>18</v>
      </c>
      <c r="G9" s="234">
        <v>38</v>
      </c>
      <c r="H9" s="235">
        <v>29.73</v>
      </c>
      <c r="I9" s="236">
        <v>593.79999999999995</v>
      </c>
      <c r="K9" s="234">
        <v>23</v>
      </c>
      <c r="L9" s="234">
        <v>56</v>
      </c>
      <c r="M9" s="235">
        <v>36.26</v>
      </c>
      <c r="N9" s="236">
        <v>811.8</v>
      </c>
      <c r="O9" s="234">
        <v>92</v>
      </c>
      <c r="P9" s="234">
        <v>345</v>
      </c>
      <c r="Q9" s="235">
        <v>435.75</v>
      </c>
      <c r="R9" s="233">
        <v>10564.7</v>
      </c>
    </row>
    <row r="10" spans="1:19" s="55" customFormat="1" ht="97.5" customHeight="1">
      <c r="A10" s="54">
        <v>2012</v>
      </c>
      <c r="B10" s="192">
        <v>116</v>
      </c>
      <c r="C10" s="192">
        <v>322</v>
      </c>
      <c r="D10" s="192">
        <v>383.6</v>
      </c>
      <c r="E10" s="192">
        <v>6556.2</v>
      </c>
      <c r="F10" s="234">
        <v>15</v>
      </c>
      <c r="G10" s="234">
        <v>38</v>
      </c>
      <c r="H10" s="235">
        <v>27</v>
      </c>
      <c r="I10" s="234">
        <v>799.3</v>
      </c>
      <c r="K10" s="234">
        <v>21</v>
      </c>
      <c r="L10" s="234">
        <v>44</v>
      </c>
      <c r="M10" s="235">
        <v>29.6</v>
      </c>
      <c r="N10" s="234">
        <v>442.2</v>
      </c>
      <c r="O10" s="234">
        <v>80</v>
      </c>
      <c r="P10" s="234">
        <v>240</v>
      </c>
      <c r="Q10" s="235">
        <v>327</v>
      </c>
      <c r="R10" s="235">
        <v>5314.7</v>
      </c>
    </row>
    <row r="11" spans="1:19" s="55" customFormat="1" ht="97.5" customHeight="1">
      <c r="A11" s="54">
        <v>2013</v>
      </c>
      <c r="B11" s="219">
        <v>88</v>
      </c>
      <c r="C11" s="219">
        <v>224</v>
      </c>
      <c r="D11" s="219">
        <v>273</v>
      </c>
      <c r="E11" s="220">
        <v>4485</v>
      </c>
      <c r="F11" s="219">
        <v>12</v>
      </c>
      <c r="G11" s="219">
        <v>29</v>
      </c>
      <c r="H11" s="219">
        <v>21</v>
      </c>
      <c r="I11" s="219">
        <v>274</v>
      </c>
      <c r="J11" s="221"/>
      <c r="K11" s="219">
        <v>22</v>
      </c>
      <c r="L11" s="219">
        <v>43</v>
      </c>
      <c r="M11" s="219">
        <v>30</v>
      </c>
      <c r="N11" s="219">
        <v>449</v>
      </c>
      <c r="O11" s="219">
        <v>54</v>
      </c>
      <c r="P11" s="219">
        <v>152</v>
      </c>
      <c r="Q11" s="219">
        <v>222</v>
      </c>
      <c r="R11" s="220">
        <v>3762</v>
      </c>
    </row>
    <row r="12" spans="1:19" s="55" customFormat="1" ht="97.5" customHeight="1">
      <c r="A12" s="54">
        <v>2014</v>
      </c>
      <c r="B12" s="219">
        <v>71</v>
      </c>
      <c r="C12" s="219">
        <v>159</v>
      </c>
      <c r="D12" s="219">
        <v>181</v>
      </c>
      <c r="E12" s="220">
        <v>2463</v>
      </c>
      <c r="F12" s="219">
        <v>11</v>
      </c>
      <c r="G12" s="219">
        <v>19</v>
      </c>
      <c r="H12" s="219">
        <v>15</v>
      </c>
      <c r="I12" s="219">
        <v>140</v>
      </c>
      <c r="J12" s="221"/>
      <c r="K12" s="219">
        <v>24</v>
      </c>
      <c r="L12" s="219">
        <v>64</v>
      </c>
      <c r="M12" s="219">
        <v>52</v>
      </c>
      <c r="N12" s="219">
        <v>280</v>
      </c>
      <c r="O12" s="219">
        <v>36</v>
      </c>
      <c r="P12" s="219">
        <v>76</v>
      </c>
      <c r="Q12" s="219">
        <v>114</v>
      </c>
      <c r="R12" s="220">
        <v>2043</v>
      </c>
    </row>
    <row r="13" spans="1:19" s="56" customFormat="1" ht="97.5" customHeight="1" thickBot="1">
      <c r="A13" s="237">
        <v>2015</v>
      </c>
      <c r="B13" s="222">
        <v>53</v>
      </c>
      <c r="C13" s="222">
        <v>92</v>
      </c>
      <c r="D13" s="222">
        <v>108</v>
      </c>
      <c r="E13" s="223">
        <v>415</v>
      </c>
      <c r="F13" s="222">
        <v>9</v>
      </c>
      <c r="G13" s="222">
        <v>16</v>
      </c>
      <c r="H13" s="222">
        <v>12</v>
      </c>
      <c r="I13" s="222">
        <v>82</v>
      </c>
      <c r="J13" s="224"/>
      <c r="K13" s="222">
        <v>36</v>
      </c>
      <c r="L13" s="222">
        <v>47</v>
      </c>
      <c r="M13" s="222">
        <v>59</v>
      </c>
      <c r="N13" s="222">
        <v>172</v>
      </c>
      <c r="O13" s="222">
        <v>8</v>
      </c>
      <c r="P13" s="222">
        <v>29</v>
      </c>
      <c r="Q13" s="222">
        <v>37</v>
      </c>
      <c r="R13" s="223">
        <v>161</v>
      </c>
    </row>
    <row r="14" spans="1:19" ht="12" customHeight="1" thickTop="1">
      <c r="A14" s="36" t="s">
        <v>196</v>
      </c>
      <c r="B14" s="42"/>
      <c r="C14" s="43"/>
      <c r="D14" s="44"/>
      <c r="E14" s="43"/>
      <c r="F14" s="19"/>
      <c r="G14" s="19"/>
      <c r="H14" s="19"/>
      <c r="I14" s="19"/>
    </row>
    <row r="18" spans="6:6">
      <c r="F18" s="57"/>
    </row>
    <row r="21" spans="6:6" ht="27" customHeight="1"/>
  </sheetData>
  <protectedRanges>
    <protectedRange sqref="F9:I9" name="범위1_2_2_1_1_1_1"/>
    <protectedRange sqref="K9:R9" name="범위1_2_2_2_1_1_1"/>
    <protectedRange sqref="F10:I10" name="범위1_2_2_1_1_1_1_1_2_2"/>
    <protectedRange sqref="K10:R10" name="범위1_2_2_2_1_1_1_1_2_2"/>
    <protectedRange sqref="F11:I11" name="범위1_2_2_1_1_1_1_1_2_1_1"/>
    <protectedRange sqref="K11:R11" name="범위1_2_2_2_1_1_1_1_2_1_1"/>
    <protectedRange sqref="F13:I13" name="범위1_2_2_1_1_1_1_1_2_1_1_1"/>
    <protectedRange sqref="K13:R13" name="범위1_2_2_2_1_1_1_1_2_1_1_1"/>
  </protectedRanges>
  <mergeCells count="9">
    <mergeCell ref="K1:R1"/>
    <mergeCell ref="K4:N4"/>
    <mergeCell ref="P2:R2"/>
    <mergeCell ref="A1:I1"/>
    <mergeCell ref="B4:E4"/>
    <mergeCell ref="F4:I4"/>
    <mergeCell ref="A3:A8"/>
    <mergeCell ref="B3:I3"/>
    <mergeCell ref="O4:R4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 Fishery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23" zoomScaleSheetLayoutView="4" workbookViewId="0"/>
  </sheetViews>
  <sheetFormatPr defaultRowHeight="13.5"/>
  <sheetData/>
  <customSheetViews>
    <customSheetView guid="{2182A204-5E24-4DCD-A63C-453BC5DABDBF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9B9A11C3-77AE-4C23-A351-284F93AB6344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57F2A9DE-D2D2-47E4-B2F1-A49C6F7C338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46855F23-3E28-11D9-A80D-00E098994FA3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84847C82-2113-11D8-A0D3-009008A182C2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4BD0E65B-7713-423A-9E91-8295806039C0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9C08222-3E2A-11D9-9060-00E07D8C8F95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D6221182-20C6-11D8-9C7C-009008A0B73D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6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</customSheetViews>
  <phoneticPr fontId="10" type="noConversion"/>
  <pageMargins left="0.75" right="0.75" top="1" bottom="1" header="0.5" footer="0.5"/>
  <pageSetup paperSize="9" orientation="portrait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sqref="A1:H1"/>
    </sheetView>
  </sheetViews>
  <sheetFormatPr defaultRowHeight="13.5"/>
  <cols>
    <col min="1" max="1" width="14.5546875" style="18" customWidth="1"/>
    <col min="2" max="2" width="10.77734375" style="18" customWidth="1"/>
    <col min="3" max="3" width="10.77734375" style="6" customWidth="1"/>
    <col min="4" max="4" width="9.88671875" style="6" customWidth="1"/>
    <col min="5" max="6" width="10.77734375" style="13" customWidth="1"/>
    <col min="7" max="7" width="12.21875" style="13" customWidth="1"/>
    <col min="8" max="8" width="16" style="13" customWidth="1"/>
    <col min="9" max="9" width="2.88671875" style="13" customWidth="1"/>
    <col min="10" max="14" width="10.77734375" style="13" customWidth="1"/>
    <col min="15" max="15" width="8.88671875" style="13" customWidth="1"/>
    <col min="16" max="16" width="8.88671875" style="13"/>
    <col min="17" max="17" width="5.33203125" style="13" customWidth="1"/>
    <col min="18" max="16384" width="8.88671875" style="13"/>
  </cols>
  <sheetData>
    <row r="1" spans="1:15" s="27" customFormat="1" ht="45" customHeight="1">
      <c r="A1" s="308" t="s">
        <v>28</v>
      </c>
      <c r="B1" s="308"/>
      <c r="C1" s="308"/>
      <c r="D1" s="308"/>
      <c r="E1" s="308"/>
      <c r="F1" s="308"/>
      <c r="G1" s="308"/>
      <c r="H1" s="308"/>
      <c r="I1" s="26"/>
      <c r="J1" s="308" t="s">
        <v>29</v>
      </c>
      <c r="K1" s="308"/>
      <c r="L1" s="308"/>
      <c r="M1" s="308"/>
      <c r="N1" s="308"/>
      <c r="O1" s="308"/>
    </row>
    <row r="2" spans="1:15" s="5" customFormat="1" ht="25.5" customHeight="1" thickBot="1">
      <c r="A2" s="2" t="s">
        <v>14</v>
      </c>
      <c r="B2" s="2"/>
      <c r="C2" s="28"/>
      <c r="D2" s="28"/>
      <c r="E2" s="3"/>
      <c r="F2" s="3"/>
      <c r="G2" s="3"/>
      <c r="H2" s="3"/>
      <c r="J2" s="3"/>
      <c r="K2" s="3"/>
      <c r="L2" s="3"/>
      <c r="M2" s="3"/>
      <c r="N2" s="3"/>
      <c r="O2" s="4" t="s">
        <v>1</v>
      </c>
    </row>
    <row r="3" spans="1:15" s="31" customFormat="1" ht="17.100000000000001" customHeight="1" thickTop="1">
      <c r="A3" s="21"/>
      <c r="B3" s="21" t="s">
        <v>30</v>
      </c>
      <c r="C3" s="29" t="s">
        <v>198</v>
      </c>
      <c r="D3" s="309" t="s">
        <v>197</v>
      </c>
      <c r="E3" s="310"/>
      <c r="F3" s="310"/>
      <c r="G3" s="310"/>
      <c r="H3" s="310"/>
      <c r="I3" s="24"/>
      <c r="J3" s="310" t="s">
        <v>200</v>
      </c>
      <c r="K3" s="310"/>
      <c r="L3" s="310"/>
      <c r="M3" s="310"/>
      <c r="N3" s="314"/>
      <c r="O3" s="24" t="s">
        <v>31</v>
      </c>
    </row>
    <row r="4" spans="1:15" s="31" customFormat="1" ht="17.100000000000001" customHeight="1">
      <c r="A4" s="7" t="s">
        <v>3</v>
      </c>
      <c r="B4" s="7"/>
      <c r="C4" s="23"/>
      <c r="D4" s="23" t="s">
        <v>199</v>
      </c>
      <c r="E4" s="311" t="s">
        <v>32</v>
      </c>
      <c r="F4" s="312"/>
      <c r="G4" s="313"/>
      <c r="H4" s="24" t="s">
        <v>33</v>
      </c>
      <c r="I4" s="24"/>
      <c r="J4" s="7" t="s">
        <v>199</v>
      </c>
      <c r="K4" s="312" t="s">
        <v>34</v>
      </c>
      <c r="L4" s="312"/>
      <c r="M4" s="313"/>
      <c r="N4" s="23" t="s">
        <v>35</v>
      </c>
      <c r="O4" s="207"/>
    </row>
    <row r="5" spans="1:15" s="31" customFormat="1" ht="17.100000000000001" customHeight="1">
      <c r="A5" s="7" t="s">
        <v>36</v>
      </c>
      <c r="B5" s="7"/>
      <c r="C5" s="23"/>
      <c r="D5" s="23"/>
      <c r="E5" s="23" t="s">
        <v>37</v>
      </c>
      <c r="F5" s="32" t="s">
        <v>38</v>
      </c>
      <c r="G5" s="7" t="s">
        <v>39</v>
      </c>
      <c r="H5" s="24" t="s">
        <v>40</v>
      </c>
      <c r="I5" s="24"/>
      <c r="J5" s="24"/>
      <c r="K5" s="23" t="s">
        <v>37</v>
      </c>
      <c r="L5" s="7" t="s">
        <v>41</v>
      </c>
      <c r="M5" s="24" t="s">
        <v>42</v>
      </c>
      <c r="N5" s="23" t="s">
        <v>43</v>
      </c>
      <c r="O5" s="24" t="s">
        <v>44</v>
      </c>
    </row>
    <row r="6" spans="1:15" s="31" customFormat="1" ht="17.100000000000001" customHeight="1">
      <c r="A6" s="226"/>
      <c r="B6" s="244" t="s">
        <v>45</v>
      </c>
      <c r="C6" s="25" t="s">
        <v>46</v>
      </c>
      <c r="D6" s="25" t="s">
        <v>46</v>
      </c>
      <c r="E6" s="25" t="s">
        <v>46</v>
      </c>
      <c r="F6" s="23" t="s">
        <v>47</v>
      </c>
      <c r="G6" s="7" t="s">
        <v>48</v>
      </c>
      <c r="H6" s="225" t="s">
        <v>49</v>
      </c>
      <c r="I6" s="24"/>
      <c r="J6" s="226" t="s">
        <v>201</v>
      </c>
      <c r="K6" s="25" t="s">
        <v>46</v>
      </c>
      <c r="L6" s="226" t="s">
        <v>51</v>
      </c>
      <c r="M6" s="225" t="s">
        <v>52</v>
      </c>
      <c r="N6" s="25" t="s">
        <v>50</v>
      </c>
      <c r="O6" s="180" t="s">
        <v>53</v>
      </c>
    </row>
    <row r="7" spans="1:15" s="10" customFormat="1" ht="96.75" customHeight="1">
      <c r="A7" s="7">
        <v>2011</v>
      </c>
      <c r="B7" s="247" t="s">
        <v>214</v>
      </c>
      <c r="C7" s="11">
        <f>D7+J7</f>
        <v>40449</v>
      </c>
      <c r="D7" s="8">
        <f>E7+H7</f>
        <v>9839</v>
      </c>
      <c r="E7" s="9">
        <v>9767</v>
      </c>
      <c r="F7" s="249" t="s">
        <v>216</v>
      </c>
      <c r="G7" s="249" t="s">
        <v>215</v>
      </c>
      <c r="H7" s="9">
        <v>72</v>
      </c>
      <c r="I7" s="9"/>
      <c r="J7" s="9">
        <f>K7+N7</f>
        <v>30610</v>
      </c>
      <c r="K7" s="9">
        <f>SUM(L7:M7)</f>
        <v>5074</v>
      </c>
      <c r="L7" s="9">
        <v>1003</v>
      </c>
      <c r="M7" s="9">
        <v>4071</v>
      </c>
      <c r="N7" s="9">
        <v>25536</v>
      </c>
      <c r="O7" s="248" t="s">
        <v>215</v>
      </c>
    </row>
    <row r="8" spans="1:15" s="10" customFormat="1" ht="96.75" customHeight="1">
      <c r="A8" s="7">
        <v>2012</v>
      </c>
      <c r="B8" s="247" t="s">
        <v>215</v>
      </c>
      <c r="C8" s="11">
        <f>D8+J8</f>
        <v>40449</v>
      </c>
      <c r="D8" s="8">
        <f>E8+H8</f>
        <v>9839</v>
      </c>
      <c r="E8" s="9">
        <v>9767</v>
      </c>
      <c r="F8" s="248" t="s">
        <v>215</v>
      </c>
      <c r="G8" s="248" t="s">
        <v>215</v>
      </c>
      <c r="H8" s="9">
        <v>72</v>
      </c>
      <c r="I8" s="9"/>
      <c r="J8" s="9">
        <f>K8+N8</f>
        <v>30610</v>
      </c>
      <c r="K8" s="9">
        <f>SUM(L8:M8)</f>
        <v>5074</v>
      </c>
      <c r="L8" s="9">
        <v>1003</v>
      </c>
      <c r="M8" s="9">
        <v>4071</v>
      </c>
      <c r="N8" s="9">
        <v>25536</v>
      </c>
      <c r="O8" s="248" t="s">
        <v>215</v>
      </c>
    </row>
    <row r="9" spans="1:15" s="50" customFormat="1" ht="96.75" customHeight="1">
      <c r="A9" s="53">
        <v>2013</v>
      </c>
      <c r="B9" s="192">
        <v>53351</v>
      </c>
      <c r="C9" s="52">
        <f>D9+J9</f>
        <v>40449</v>
      </c>
      <c r="D9" s="51">
        <f>E9+H9</f>
        <v>9839</v>
      </c>
      <c r="E9" s="111">
        <v>9767</v>
      </c>
      <c r="F9" s="192">
        <v>9467</v>
      </c>
      <c r="G9" s="192">
        <v>300</v>
      </c>
      <c r="H9" s="111">
        <v>72</v>
      </c>
      <c r="I9" s="111"/>
      <c r="J9" s="111">
        <f>K9+N9</f>
        <v>30610</v>
      </c>
      <c r="K9" s="111">
        <f>SUM(L9:M9)</f>
        <v>5074</v>
      </c>
      <c r="L9" s="111">
        <v>1003</v>
      </c>
      <c r="M9" s="111">
        <v>4071</v>
      </c>
      <c r="N9" s="111">
        <v>25536</v>
      </c>
      <c r="O9" s="170">
        <v>75.819999999999993</v>
      </c>
    </row>
    <row r="10" spans="1:15" s="50" customFormat="1" ht="96.75" customHeight="1">
      <c r="A10" s="53">
        <v>2014</v>
      </c>
      <c r="B10" s="192">
        <v>53351</v>
      </c>
      <c r="C10" s="52">
        <v>40449</v>
      </c>
      <c r="D10" s="51">
        <v>9839</v>
      </c>
      <c r="E10" s="111">
        <v>9767</v>
      </c>
      <c r="F10" s="192">
        <v>9467</v>
      </c>
      <c r="G10" s="192">
        <v>300</v>
      </c>
      <c r="H10" s="111">
        <v>72</v>
      </c>
      <c r="I10" s="111"/>
      <c r="J10" s="111">
        <v>30610</v>
      </c>
      <c r="K10" s="111">
        <v>5074</v>
      </c>
      <c r="L10" s="111">
        <v>1003</v>
      </c>
      <c r="M10" s="111">
        <v>4071</v>
      </c>
      <c r="N10" s="111">
        <v>25536</v>
      </c>
      <c r="O10" s="170">
        <v>75.819999999999993</v>
      </c>
    </row>
    <row r="11" spans="1:15" s="90" customFormat="1" ht="96.75" customHeight="1" thickBot="1">
      <c r="A11" s="208">
        <v>2015</v>
      </c>
      <c r="B11" s="295">
        <v>53327</v>
      </c>
      <c r="C11" s="296">
        <v>40101</v>
      </c>
      <c r="D11" s="296">
        <v>10347</v>
      </c>
      <c r="E11" s="296">
        <f t="shared" ref="E11" si="0">D11-H11</f>
        <v>10319</v>
      </c>
      <c r="F11" s="297">
        <v>10100</v>
      </c>
      <c r="G11" s="297">
        <v>219</v>
      </c>
      <c r="H11" s="296">
        <v>28</v>
      </c>
      <c r="I11" s="89"/>
      <c r="J11" s="298">
        <f t="shared" ref="J11" si="1">SUM(K11,N11)</f>
        <v>29754</v>
      </c>
      <c r="K11" s="296">
        <f t="shared" ref="K11" si="2">SUM(L11:M11)</f>
        <v>5822</v>
      </c>
      <c r="L11" s="296">
        <v>1677</v>
      </c>
      <c r="M11" s="296">
        <v>4145</v>
      </c>
      <c r="N11" s="296">
        <v>23932</v>
      </c>
      <c r="O11" s="297">
        <v>75.2</v>
      </c>
    </row>
    <row r="12" spans="1:15" ht="12" customHeight="1" thickTop="1">
      <c r="A12" s="18" t="s">
        <v>54</v>
      </c>
      <c r="E12" s="14"/>
      <c r="F12" s="14"/>
      <c r="G12" s="14"/>
      <c r="K12" s="48"/>
    </row>
    <row r="13" spans="1:15" ht="15.75" customHeight="1">
      <c r="E13" s="14"/>
      <c r="F13" s="14"/>
      <c r="G13" s="14"/>
    </row>
    <row r="14" spans="1:15">
      <c r="E14" s="14"/>
      <c r="F14" s="14"/>
      <c r="G14" s="14"/>
    </row>
    <row r="15" spans="1:15">
      <c r="E15" s="14"/>
      <c r="F15" s="14"/>
      <c r="G15" s="14"/>
    </row>
    <row r="16" spans="1:15" ht="11.25">
      <c r="A16" s="13"/>
      <c r="B16" s="13"/>
      <c r="C16" s="13"/>
      <c r="D16" s="13"/>
    </row>
    <row r="17" spans="1:7" ht="11.25">
      <c r="A17" s="13"/>
      <c r="B17" s="13"/>
      <c r="C17" s="13"/>
      <c r="D17" s="13"/>
    </row>
    <row r="18" spans="1:7" ht="11.25">
      <c r="A18" s="13"/>
      <c r="B18" s="13"/>
      <c r="C18" s="13"/>
      <c r="D18" s="13"/>
    </row>
    <row r="19" spans="1:7" ht="11.25">
      <c r="A19" s="13"/>
      <c r="B19" s="13"/>
      <c r="C19" s="13"/>
      <c r="D19" s="13"/>
    </row>
    <row r="20" spans="1:7" ht="11.25">
      <c r="A20" s="13"/>
      <c r="B20" s="13"/>
      <c r="C20" s="13"/>
      <c r="D20" s="13"/>
    </row>
    <row r="21" spans="1:7">
      <c r="E21" s="14"/>
      <c r="F21" s="14"/>
      <c r="G21" s="14"/>
    </row>
    <row r="22" spans="1:7">
      <c r="E22" s="14"/>
      <c r="F22" s="14"/>
      <c r="G22" s="14"/>
    </row>
    <row r="23" spans="1:7">
      <c r="E23" s="14"/>
      <c r="F23" s="14"/>
      <c r="G23" s="14"/>
    </row>
    <row r="24" spans="1:7">
      <c r="E24" s="14"/>
      <c r="F24" s="14"/>
      <c r="G24" s="14"/>
    </row>
  </sheetData>
  <protectedRanges>
    <protectedRange sqref="H11 E11" name="범위1_1_2_1_1"/>
    <protectedRange sqref="F11:G11" name="범위1_1_1_1_1_1"/>
    <protectedRange sqref="L11:N11" name="범위1_2_2_2_1"/>
    <protectedRange sqref="O11" name="범위1_2_1_1_2_1"/>
  </protectedRanges>
  <customSheetViews>
    <customSheetView guid="{2182A204-5E24-4DCD-A63C-453BC5DABDBF}" showPageBreaks="1" showRuler="0" topLeftCell="A8">
      <selection activeCell="D15" sqref="D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 topLeftCell="A16">
      <selection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 topLeftCell="A11">
      <selection activeCell="B20" sqref="B20:J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 topLeftCell="A11">
      <selection activeCell="B13" sqref="B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>
      <selection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 topLeftCell="D1">
      <pane ySplit="6" topLeftCell="A16" activePane="bottomLeft" state="frozen"/>
      <selection pane="bottomLeft" activeCell="F20" sqref="F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 topLeftCell="A11">
      <selection activeCell="B13" sqref="B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 topLeftCell="E1">
      <pane ySplit="6" topLeftCell="A19" activePane="bottomLeft" state="frozen"/>
      <selection pane="bottomLeft" activeCell="E10" sqref="E1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>
      <selection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6">
    <mergeCell ref="A1:H1"/>
    <mergeCell ref="D3:H3"/>
    <mergeCell ref="E4:G4"/>
    <mergeCell ref="K4:M4"/>
    <mergeCell ref="J3:N3"/>
    <mergeCell ref="J1:O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Normal="100" zoomScalePageLayoutView="55" workbookViewId="0">
      <selection sqref="A1:D1"/>
    </sheetView>
  </sheetViews>
  <sheetFormatPr defaultRowHeight="13.5"/>
  <cols>
    <col min="1" max="1" width="15.77734375" style="18" customWidth="1"/>
    <col min="2" max="3" width="15.77734375" style="6" customWidth="1"/>
    <col min="4" max="4" width="15.77734375" style="13" customWidth="1"/>
    <col min="5" max="5" width="2.6640625" style="13" customWidth="1"/>
    <col min="6" max="7" width="15.77734375" style="13" customWidth="1"/>
    <col min="8" max="8" width="18.109375" style="13" customWidth="1"/>
    <col min="9" max="16384" width="8.88671875" style="13"/>
  </cols>
  <sheetData>
    <row r="1" spans="1:10" s="1" customFormat="1" ht="45" customHeight="1">
      <c r="A1" s="308" t="s">
        <v>55</v>
      </c>
      <c r="B1" s="308"/>
      <c r="C1" s="308"/>
      <c r="D1" s="308"/>
      <c r="E1" s="231"/>
      <c r="F1" s="308" t="s">
        <v>56</v>
      </c>
      <c r="G1" s="308"/>
      <c r="H1" s="308"/>
    </row>
    <row r="2" spans="1:10" s="5" customFormat="1" ht="25.5" customHeight="1" thickBot="1">
      <c r="A2" s="2" t="s">
        <v>15</v>
      </c>
      <c r="B2" s="28"/>
      <c r="C2" s="28"/>
      <c r="D2" s="3"/>
      <c r="F2" s="3"/>
      <c r="G2" s="3"/>
      <c r="H2" s="4" t="s">
        <v>1</v>
      </c>
    </row>
    <row r="3" spans="1:10" s="31" customFormat="1" ht="17.100000000000001" customHeight="1" thickTop="1">
      <c r="A3" s="24"/>
      <c r="B3" s="29" t="s">
        <v>16</v>
      </c>
      <c r="C3" s="29" t="s">
        <v>205</v>
      </c>
      <c r="D3" s="205" t="s">
        <v>204</v>
      </c>
      <c r="E3" s="229"/>
      <c r="F3" s="37" t="s">
        <v>17</v>
      </c>
      <c r="G3" s="29" t="s">
        <v>207</v>
      </c>
      <c r="H3" s="205" t="s">
        <v>251</v>
      </c>
    </row>
    <row r="4" spans="1:10" s="31" customFormat="1" ht="17.100000000000001" customHeight="1">
      <c r="A4" s="24" t="s">
        <v>3</v>
      </c>
      <c r="B4" s="23"/>
      <c r="C4" s="23"/>
      <c r="F4" s="230"/>
      <c r="G4" s="232"/>
      <c r="H4" s="24"/>
    </row>
    <row r="5" spans="1:10" s="31" customFormat="1" ht="17.100000000000001" customHeight="1">
      <c r="A5" s="24" t="s">
        <v>36</v>
      </c>
      <c r="B5" s="23"/>
      <c r="C5" s="23"/>
      <c r="D5" s="22"/>
      <c r="E5" s="24"/>
      <c r="F5" s="7"/>
      <c r="G5" s="23"/>
      <c r="H5" s="24" t="s">
        <v>202</v>
      </c>
    </row>
    <row r="6" spans="1:10" s="31" customFormat="1" ht="17.100000000000001" customHeight="1">
      <c r="A6" s="225"/>
      <c r="B6" s="25" t="s">
        <v>0</v>
      </c>
      <c r="C6" s="25" t="s">
        <v>61</v>
      </c>
      <c r="D6" s="180" t="s">
        <v>62</v>
      </c>
      <c r="F6" s="226" t="s">
        <v>2</v>
      </c>
      <c r="G6" s="25" t="s">
        <v>208</v>
      </c>
      <c r="H6" s="225" t="s">
        <v>203</v>
      </c>
    </row>
    <row r="7" spans="1:10" s="10" customFormat="1" ht="50.1" customHeight="1">
      <c r="A7" s="7">
        <v>2011</v>
      </c>
      <c r="B7" s="9">
        <v>40449</v>
      </c>
      <c r="C7" s="9">
        <v>18086</v>
      </c>
      <c r="D7" s="9">
        <v>13016</v>
      </c>
      <c r="F7" s="111">
        <v>8544</v>
      </c>
      <c r="G7" s="111">
        <v>2</v>
      </c>
      <c r="H7" s="9">
        <v>801</v>
      </c>
      <c r="J7" s="50"/>
    </row>
    <row r="8" spans="1:10" s="10" customFormat="1" ht="50.1" customHeight="1">
      <c r="A8" s="7">
        <v>2012</v>
      </c>
      <c r="B8" s="9">
        <v>40449</v>
      </c>
      <c r="C8" s="9">
        <v>18086</v>
      </c>
      <c r="D8" s="9">
        <v>13016</v>
      </c>
      <c r="F8" s="111">
        <v>8544</v>
      </c>
      <c r="G8" s="111">
        <v>2</v>
      </c>
      <c r="H8" s="9">
        <v>801</v>
      </c>
      <c r="J8" s="50"/>
    </row>
    <row r="9" spans="1:10" s="50" customFormat="1" ht="50.1" customHeight="1">
      <c r="A9" s="53">
        <v>2013</v>
      </c>
      <c r="B9" s="111">
        <v>40449</v>
      </c>
      <c r="C9" s="111">
        <v>18086</v>
      </c>
      <c r="D9" s="111">
        <v>13016</v>
      </c>
      <c r="F9" s="111">
        <v>8544</v>
      </c>
      <c r="G9" s="111">
        <v>2</v>
      </c>
      <c r="H9" s="111">
        <v>801</v>
      </c>
    </row>
    <row r="10" spans="1:10" s="50" customFormat="1" ht="50.1" customHeight="1">
      <c r="A10" s="53">
        <v>2014</v>
      </c>
      <c r="B10" s="111">
        <v>40449</v>
      </c>
      <c r="C10" s="111">
        <v>18086</v>
      </c>
      <c r="D10" s="111">
        <v>13016</v>
      </c>
      <c r="E10" s="111"/>
      <c r="F10" s="111">
        <v>8544</v>
      </c>
      <c r="G10" s="111">
        <v>2</v>
      </c>
      <c r="H10" s="111">
        <v>801</v>
      </c>
    </row>
    <row r="11" spans="1:10" s="90" customFormat="1" ht="50.1" customHeight="1" thickBot="1">
      <c r="A11" s="299">
        <v>2015</v>
      </c>
      <c r="B11" s="300">
        <v>40101</v>
      </c>
      <c r="C11" s="301">
        <v>13526</v>
      </c>
      <c r="D11" s="301">
        <v>17187</v>
      </c>
      <c r="E11" s="209"/>
      <c r="F11" s="301">
        <v>8596</v>
      </c>
      <c r="G11" s="301">
        <v>25</v>
      </c>
      <c r="H11" s="301">
        <v>767</v>
      </c>
    </row>
    <row r="12" spans="1:10" ht="12" customHeight="1" thickTop="1">
      <c r="A12" s="18" t="s">
        <v>54</v>
      </c>
      <c r="D12" s="14"/>
    </row>
    <row r="13" spans="1:10" ht="15.75" customHeight="1"/>
    <row r="15" spans="1:10" ht="11.25">
      <c r="A15" s="13"/>
      <c r="B15" s="13"/>
      <c r="C15" s="13"/>
    </row>
    <row r="16" spans="1:10" ht="11.25">
      <c r="A16" s="13"/>
      <c r="B16" s="13"/>
      <c r="C16" s="13"/>
    </row>
    <row r="17" spans="1:7" ht="11.25">
      <c r="A17" s="13"/>
      <c r="B17" s="13"/>
      <c r="C17" s="13"/>
    </row>
    <row r="18" spans="1:7">
      <c r="G18" s="16"/>
    </row>
    <row r="19" spans="1:7">
      <c r="G19" s="16"/>
    </row>
    <row r="20" spans="1:7">
      <c r="G20" s="16"/>
    </row>
    <row r="21" spans="1:7">
      <c r="G21" s="16"/>
    </row>
    <row r="22" spans="1:7">
      <c r="G22" s="16"/>
    </row>
    <row r="23" spans="1:7">
      <c r="G23" s="16"/>
    </row>
    <row r="24" spans="1:7">
      <c r="G24" s="16"/>
    </row>
    <row r="25" spans="1:7">
      <c r="G25" s="16"/>
    </row>
    <row r="26" spans="1:7">
      <c r="G26" s="16"/>
    </row>
    <row r="27" spans="1:7">
      <c r="G27" s="16"/>
    </row>
    <row r="28" spans="1:7">
      <c r="G28" s="16"/>
    </row>
    <row r="29" spans="1:7">
      <c r="G29" s="16"/>
    </row>
    <row r="30" spans="1:7">
      <c r="G30" s="16"/>
    </row>
    <row r="31" spans="1:7">
      <c r="G31" s="16"/>
    </row>
    <row r="32" spans="1:7">
      <c r="G32" s="16"/>
    </row>
    <row r="33" spans="7:7">
      <c r="G33" s="16"/>
    </row>
    <row r="34" spans="7:7">
      <c r="G34" s="16"/>
    </row>
    <row r="35" spans="7:7">
      <c r="G35" s="16"/>
    </row>
    <row r="36" spans="7:7">
      <c r="G36" s="16"/>
    </row>
    <row r="37" spans="7:7">
      <c r="G37" s="16"/>
    </row>
    <row r="38" spans="7:7">
      <c r="G38" s="16"/>
    </row>
    <row r="39" spans="7:7">
      <c r="G39" s="16"/>
    </row>
    <row r="40" spans="7:7">
      <c r="G40" s="16"/>
    </row>
    <row r="41" spans="7:7">
      <c r="G41" s="16"/>
    </row>
    <row r="42" spans="7:7">
      <c r="G42" s="16"/>
    </row>
    <row r="43" spans="7:7">
      <c r="G43" s="16"/>
    </row>
    <row r="44" spans="7:7">
      <c r="G44" s="16"/>
    </row>
    <row r="45" spans="7:7">
      <c r="G45" s="16"/>
    </row>
    <row r="46" spans="7:7">
      <c r="G46" s="16"/>
    </row>
    <row r="47" spans="7:7">
      <c r="G47" s="16"/>
    </row>
    <row r="48" spans="7:7">
      <c r="G48" s="16"/>
    </row>
    <row r="49" spans="7:7">
      <c r="G49" s="16"/>
    </row>
    <row r="50" spans="7:7">
      <c r="G50" s="16"/>
    </row>
    <row r="51" spans="7:7">
      <c r="G51" s="16"/>
    </row>
    <row r="52" spans="7:7">
      <c r="G52" s="16"/>
    </row>
    <row r="53" spans="7:7">
      <c r="G53" s="16"/>
    </row>
    <row r="54" spans="7:7">
      <c r="G54" s="16"/>
    </row>
    <row r="55" spans="7:7">
      <c r="G55" s="16"/>
    </row>
    <row r="56" spans="7:7">
      <c r="G56" s="16"/>
    </row>
    <row r="57" spans="7:7">
      <c r="G57" s="16"/>
    </row>
    <row r="58" spans="7:7">
      <c r="G58" s="16"/>
    </row>
    <row r="59" spans="7:7">
      <c r="G59" s="16"/>
    </row>
    <row r="60" spans="7:7">
      <c r="G60" s="16"/>
    </row>
    <row r="61" spans="7:7">
      <c r="G61" s="16"/>
    </row>
    <row r="62" spans="7:7">
      <c r="G62" s="16"/>
    </row>
    <row r="63" spans="7:7">
      <c r="G63" s="16"/>
    </row>
    <row r="64" spans="7:7">
      <c r="G64" s="16"/>
    </row>
    <row r="65" spans="7:7">
      <c r="G65" s="16"/>
    </row>
    <row r="66" spans="7:7">
      <c r="G66" s="16"/>
    </row>
    <row r="67" spans="7:7">
      <c r="G67" s="16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  <row r="74" spans="7:7">
      <c r="G74" s="16"/>
    </row>
    <row r="75" spans="7:7">
      <c r="G75" s="16"/>
    </row>
    <row r="76" spans="7:7">
      <c r="G76" s="16"/>
    </row>
    <row r="77" spans="7:7">
      <c r="G77" s="16"/>
    </row>
    <row r="78" spans="7:7">
      <c r="G78" s="16"/>
    </row>
    <row r="79" spans="7:7">
      <c r="G79" s="16"/>
    </row>
    <row r="80" spans="7:7">
      <c r="G80" s="16"/>
    </row>
    <row r="81" spans="7:7">
      <c r="G81" s="16"/>
    </row>
    <row r="82" spans="7:7">
      <c r="G82" s="16"/>
    </row>
    <row r="83" spans="7:7">
      <c r="G83" s="16"/>
    </row>
    <row r="84" spans="7:7">
      <c r="G84" s="16"/>
    </row>
    <row r="85" spans="7:7">
      <c r="G85" s="16"/>
    </row>
    <row r="86" spans="7:7">
      <c r="G86" s="16"/>
    </row>
    <row r="87" spans="7:7">
      <c r="G87" s="16"/>
    </row>
    <row r="88" spans="7:7">
      <c r="G88" s="16"/>
    </row>
    <row r="89" spans="7:7">
      <c r="G89" s="16"/>
    </row>
    <row r="90" spans="7:7">
      <c r="G90" s="16"/>
    </row>
    <row r="91" spans="7:7">
      <c r="G91" s="16"/>
    </row>
    <row r="92" spans="7:7">
      <c r="G92" s="16"/>
    </row>
    <row r="93" spans="7:7">
      <c r="G93" s="16"/>
    </row>
    <row r="94" spans="7:7">
      <c r="G94" s="16"/>
    </row>
    <row r="95" spans="7:7">
      <c r="G95" s="16"/>
    </row>
    <row r="96" spans="7:7">
      <c r="G96" s="16"/>
    </row>
    <row r="97" spans="7:7">
      <c r="G97" s="16"/>
    </row>
    <row r="98" spans="7:7">
      <c r="G98" s="16"/>
    </row>
    <row r="99" spans="7:7">
      <c r="G99" s="16"/>
    </row>
    <row r="100" spans="7:7">
      <c r="G100" s="16"/>
    </row>
  </sheetData>
  <protectedRanges>
    <protectedRange sqref="C11:D11" name="범위1_3_2_1_2"/>
    <protectedRange sqref="F11:G11" name="범위1_3_2_1_3"/>
  </protectedRanges>
  <customSheetViews>
    <customSheetView guid="{2182A204-5E24-4DCD-A63C-453BC5DABDBF}" showPageBreaks="1" showRuler="0">
      <pane xSplit="1" ySplit="6" topLeftCell="B9" activePane="bottomRight" state="frozen"/>
      <selection pane="bottomRight" activeCell="L15" sqref="L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>
      <pane xSplit="1" ySplit="6" topLeftCell="B22" activePane="bottomRight" state="frozen"/>
      <selection pane="bottomRight" activeCell="B21" sqref="B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>
      <pane xSplit="1" ySplit="6" topLeftCell="B13" activePane="bottomRight" state="frozen"/>
      <selection pane="bottomRight" activeCell="A20" sqref="A20:IV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>
      <pane xSplit="1" ySplit="6" topLeftCell="B7" activePane="bottomRight" state="frozen"/>
      <selection pane="bottomRigh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>
      <pane xSplit="1" ySplit="6" topLeftCell="K8" activePane="bottomRight" state="frozen"/>
      <selection pane="bottomRigh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>
      <pane xSplit="1" ySplit="6" topLeftCell="B19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>
      <pane xSplit="1" ySplit="6" topLeftCell="B7" activePane="bottomRight" state="frozen"/>
      <selection pane="bottomRigh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>
      <pane xSplit="1" ySplit="6" topLeftCell="L16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>
      <pane xSplit="1" ySplit="6" topLeftCell="B16" activePane="bottomRight" state="frozen"/>
      <selection pane="bottomRight" activeCell="B21" sqref="B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D1"/>
    <mergeCell ref="F1:H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0" zoomScaleNormal="80" zoomScalePageLayoutView="85" workbookViewId="0">
      <selection sqref="A1:C1"/>
    </sheetView>
  </sheetViews>
  <sheetFormatPr defaultRowHeight="13.5"/>
  <cols>
    <col min="1" max="1" width="9.77734375" style="18" customWidth="1"/>
    <col min="2" max="3" width="34.88671875" style="6" customWidth="1"/>
    <col min="4" max="4" width="5.44140625" style="15" customWidth="1"/>
    <col min="5" max="7" width="23.109375" style="13" customWidth="1"/>
    <col min="8" max="9" width="22.5546875" style="13" bestFit="1" customWidth="1"/>
    <col min="10" max="10" width="9.5546875" style="13" bestFit="1" customWidth="1"/>
    <col min="11" max="15" width="8.88671875" style="13"/>
    <col min="16" max="16" width="5.33203125" style="13" customWidth="1"/>
    <col min="17" max="16384" width="8.88671875" style="13"/>
  </cols>
  <sheetData>
    <row r="1" spans="1:15" s="1" customFormat="1" ht="45" customHeight="1">
      <c r="A1" s="308" t="s">
        <v>58</v>
      </c>
      <c r="B1" s="308"/>
      <c r="C1" s="308"/>
      <c r="D1" s="34"/>
      <c r="E1" s="308" t="s">
        <v>59</v>
      </c>
      <c r="F1" s="308"/>
      <c r="G1" s="308"/>
    </row>
    <row r="2" spans="1:15" s="5" customFormat="1" ht="25.5" customHeight="1" thickBot="1">
      <c r="A2" s="2" t="s">
        <v>18</v>
      </c>
      <c r="B2" s="28"/>
      <c r="C2" s="28"/>
      <c r="D2" s="35"/>
      <c r="E2" s="3"/>
      <c r="F2" s="3"/>
      <c r="G2" s="4" t="s">
        <v>19</v>
      </c>
    </row>
    <row r="3" spans="1:15" s="31" customFormat="1" ht="17.100000000000001" customHeight="1" thickTop="1">
      <c r="A3" s="24"/>
      <c r="B3" s="29" t="s">
        <v>60</v>
      </c>
      <c r="C3" s="24" t="s">
        <v>20</v>
      </c>
      <c r="D3" s="24"/>
      <c r="E3" s="21" t="s">
        <v>21</v>
      </c>
      <c r="F3" s="29" t="s">
        <v>22</v>
      </c>
      <c r="G3" s="30" t="s">
        <v>23</v>
      </c>
    </row>
    <row r="4" spans="1:15" s="31" customFormat="1" ht="17.100000000000001" customHeight="1">
      <c r="A4" s="24" t="s">
        <v>3</v>
      </c>
      <c r="B4" s="23"/>
      <c r="C4" s="24"/>
      <c r="D4" s="24"/>
      <c r="E4" s="7"/>
      <c r="F4" s="23"/>
      <c r="G4" s="22"/>
    </row>
    <row r="5" spans="1:15" s="31" customFormat="1" ht="17.100000000000001" customHeight="1">
      <c r="A5" s="24" t="s">
        <v>36</v>
      </c>
      <c r="B5" s="23"/>
      <c r="C5" s="24"/>
      <c r="D5" s="24"/>
      <c r="E5" s="7"/>
      <c r="F5" s="23"/>
      <c r="G5" s="22"/>
    </row>
    <row r="6" spans="1:15" s="31" customFormat="1" ht="17.100000000000001" customHeight="1">
      <c r="A6" s="225"/>
      <c r="B6" s="25" t="s">
        <v>0</v>
      </c>
      <c r="C6" s="225" t="s">
        <v>61</v>
      </c>
      <c r="D6" s="24"/>
      <c r="E6" s="226" t="s">
        <v>62</v>
      </c>
      <c r="F6" s="25" t="s">
        <v>63</v>
      </c>
      <c r="G6" s="180" t="s">
        <v>206</v>
      </c>
    </row>
    <row r="7" spans="1:15" s="10" customFormat="1" ht="99.75" customHeight="1">
      <c r="A7" s="7">
        <v>2011</v>
      </c>
      <c r="B7" s="9">
        <f>SUM(C7:F7)</f>
        <v>5308604</v>
      </c>
      <c r="C7" s="9">
        <v>2442776</v>
      </c>
      <c r="D7" s="9"/>
      <c r="E7" s="9">
        <v>1642945</v>
      </c>
      <c r="F7" s="111">
        <v>1222883</v>
      </c>
      <c r="G7" s="52" t="s">
        <v>57</v>
      </c>
      <c r="O7" s="50"/>
    </row>
    <row r="8" spans="1:15" s="10" customFormat="1" ht="99.75" customHeight="1">
      <c r="A8" s="7">
        <v>2012</v>
      </c>
      <c r="B8" s="9">
        <f>SUM(C8:F8)</f>
        <v>5308604</v>
      </c>
      <c r="C8" s="9">
        <v>2442776</v>
      </c>
      <c r="D8" s="9"/>
      <c r="E8" s="9">
        <v>1642945</v>
      </c>
      <c r="F8" s="111">
        <v>1222883</v>
      </c>
      <c r="G8" s="52" t="s">
        <v>57</v>
      </c>
      <c r="O8" s="50"/>
    </row>
    <row r="9" spans="1:15" s="50" customFormat="1" ht="99.75" customHeight="1">
      <c r="A9" s="53">
        <v>2013</v>
      </c>
      <c r="B9" s="111">
        <f>SUM(C9:F9)</f>
        <v>5308604</v>
      </c>
      <c r="C9" s="111">
        <v>2442776</v>
      </c>
      <c r="D9" s="111"/>
      <c r="E9" s="111">
        <v>1642945</v>
      </c>
      <c r="F9" s="111">
        <v>1222883</v>
      </c>
      <c r="G9" s="169">
        <v>0</v>
      </c>
    </row>
    <row r="10" spans="1:15" s="50" customFormat="1" ht="99.75" customHeight="1">
      <c r="A10" s="53">
        <v>2014</v>
      </c>
      <c r="B10" s="111">
        <v>5308604</v>
      </c>
      <c r="C10" s="111">
        <v>2442776</v>
      </c>
      <c r="D10" s="111"/>
      <c r="E10" s="111">
        <v>1642945</v>
      </c>
      <c r="F10" s="111">
        <v>1222883</v>
      </c>
      <c r="G10" s="169" t="s">
        <v>57</v>
      </c>
    </row>
    <row r="11" spans="1:15" s="90" customFormat="1" ht="99.75" customHeight="1" thickBot="1">
      <c r="A11" s="208">
        <v>2015</v>
      </c>
      <c r="B11" s="209">
        <v>5928407</v>
      </c>
      <c r="C11" s="209">
        <v>2623320</v>
      </c>
      <c r="D11" s="89"/>
      <c r="E11" s="209">
        <v>2009471</v>
      </c>
      <c r="F11" s="209">
        <v>1295616</v>
      </c>
      <c r="G11" s="117" t="s">
        <v>57</v>
      </c>
    </row>
    <row r="12" spans="1:15" ht="12" customHeight="1" thickTop="1">
      <c r="A12" s="18" t="s">
        <v>54</v>
      </c>
      <c r="D12" s="14"/>
      <c r="H12" s="48"/>
    </row>
    <row r="18" spans="2:2">
      <c r="B18" s="13"/>
    </row>
  </sheetData>
  <customSheetViews>
    <customSheetView guid="{2182A204-5E24-4DCD-A63C-453BC5DABDBF}" showPageBreaks="1" showRuler="0">
      <selection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 topLeftCell="A16">
      <selection activeCell="C18" sqref="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 topLeftCell="A7">
      <selection activeCell="A20" sqref="A20:IV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 topLeftCell="A12">
      <selection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 topLeftCell="D1">
      <pane ySplit="6" topLeftCell="A18" activePane="bottomLeft" state="frozen"/>
      <selection pane="bottomLeft" activeCell="I26" sqref="I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 topLeftCell="D1">
      <pane ySplit="6" topLeftCell="A16" activePane="bottomLeft" state="frozen"/>
      <selection pane="bottomLeft" activeCell="I26" sqref="I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 topLeftCell="A3">
      <selection activeCell="C18" sqref="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C1"/>
    <mergeCell ref="E1:G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90" zoomScaleNormal="90" zoomScalePageLayoutView="55" workbookViewId="0">
      <selection sqref="A1:H1"/>
    </sheetView>
  </sheetViews>
  <sheetFormatPr defaultRowHeight="13.5"/>
  <cols>
    <col min="1" max="1" width="14.5546875" style="99" customWidth="1"/>
    <col min="2" max="8" width="8.77734375" style="102" customWidth="1"/>
    <col min="9" max="9" width="1.77734375" style="12" customWidth="1"/>
    <col min="10" max="18" width="8.77734375" style="102" customWidth="1"/>
    <col min="19" max="21" width="11" style="102" customWidth="1"/>
    <col min="22" max="16384" width="8.88671875" style="101"/>
  </cols>
  <sheetData>
    <row r="1" spans="1:21" s="71" customFormat="1" ht="45" customHeight="1">
      <c r="A1" s="315" t="s">
        <v>64</v>
      </c>
      <c r="B1" s="315"/>
      <c r="C1" s="315"/>
      <c r="D1" s="315"/>
      <c r="E1" s="315"/>
      <c r="F1" s="315"/>
      <c r="G1" s="315"/>
      <c r="H1" s="315"/>
      <c r="I1" s="204"/>
      <c r="J1" s="315" t="s">
        <v>65</v>
      </c>
      <c r="K1" s="315"/>
      <c r="L1" s="315"/>
      <c r="M1" s="315"/>
      <c r="N1" s="315"/>
      <c r="O1" s="315"/>
      <c r="P1" s="315"/>
      <c r="Q1" s="315"/>
      <c r="R1" s="315"/>
      <c r="S1" s="204"/>
      <c r="T1" s="204"/>
      <c r="U1" s="204"/>
    </row>
    <row r="2" spans="1:21" s="74" customFormat="1" ht="25.5" customHeight="1" thickBot="1">
      <c r="A2" s="256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3"/>
      <c r="Q2" s="107"/>
      <c r="R2" s="107" t="s">
        <v>218</v>
      </c>
      <c r="S2" s="73"/>
      <c r="T2" s="73"/>
      <c r="U2" s="73"/>
    </row>
    <row r="3" spans="1:21" s="80" customFormat="1" ht="16.5" customHeight="1" thickTop="1">
      <c r="A3" s="75" t="s">
        <v>66</v>
      </c>
      <c r="B3" s="76" t="s">
        <v>67</v>
      </c>
      <c r="C3" s="76" t="s">
        <v>68</v>
      </c>
      <c r="D3" s="76" t="s">
        <v>69</v>
      </c>
      <c r="E3" s="76" t="s">
        <v>70</v>
      </c>
      <c r="F3" s="77" t="s">
        <v>71</v>
      </c>
      <c r="G3" s="76" t="s">
        <v>72</v>
      </c>
      <c r="H3" s="77" t="s">
        <v>211</v>
      </c>
      <c r="I3" s="78"/>
      <c r="J3" s="227" t="s">
        <v>73</v>
      </c>
      <c r="K3" s="76" t="s">
        <v>74</v>
      </c>
      <c r="L3" s="79" t="s">
        <v>75</v>
      </c>
      <c r="M3" s="76" t="s">
        <v>76</v>
      </c>
      <c r="N3" s="77" t="s">
        <v>77</v>
      </c>
      <c r="O3" s="76" t="s">
        <v>78</v>
      </c>
      <c r="P3" s="76" t="s">
        <v>79</v>
      </c>
      <c r="Q3" s="76" t="s">
        <v>80</v>
      </c>
      <c r="R3" s="78" t="s">
        <v>81</v>
      </c>
      <c r="S3" s="78"/>
      <c r="T3" s="78"/>
      <c r="U3" s="78"/>
    </row>
    <row r="4" spans="1:21" s="80" customFormat="1" ht="16.5" customHeight="1">
      <c r="A4" s="53" t="s">
        <v>82</v>
      </c>
      <c r="B4" s="81" t="s">
        <v>83</v>
      </c>
      <c r="C4" s="81" t="s">
        <v>84</v>
      </c>
      <c r="D4" s="81" t="s">
        <v>85</v>
      </c>
      <c r="E4" s="81" t="s">
        <v>86</v>
      </c>
      <c r="F4" s="82" t="s">
        <v>86</v>
      </c>
      <c r="G4" s="82" t="s">
        <v>86</v>
      </c>
      <c r="H4" s="82" t="s">
        <v>86</v>
      </c>
      <c r="I4" s="83"/>
      <c r="J4" s="53" t="s">
        <v>87</v>
      </c>
      <c r="K4" s="81" t="s">
        <v>86</v>
      </c>
      <c r="L4" s="83" t="s">
        <v>88</v>
      </c>
      <c r="M4" s="82" t="s">
        <v>89</v>
      </c>
      <c r="N4" s="82" t="s">
        <v>86</v>
      </c>
      <c r="O4" s="82" t="s">
        <v>90</v>
      </c>
      <c r="P4" s="81" t="s">
        <v>86</v>
      </c>
      <c r="Q4" s="81" t="s">
        <v>88</v>
      </c>
      <c r="R4" s="83"/>
      <c r="S4" s="83"/>
      <c r="T4" s="83"/>
      <c r="U4" s="83"/>
    </row>
    <row r="5" spans="1:21" s="80" customFormat="1" ht="16.5" customHeight="1">
      <c r="A5" s="53" t="s">
        <v>91</v>
      </c>
      <c r="B5" s="81"/>
      <c r="C5" s="81"/>
      <c r="D5" s="81" t="s">
        <v>92</v>
      </c>
      <c r="E5" s="81" t="s">
        <v>93</v>
      </c>
      <c r="F5" s="82" t="s">
        <v>94</v>
      </c>
      <c r="G5" s="81" t="s">
        <v>95</v>
      </c>
      <c r="H5" s="82" t="s">
        <v>96</v>
      </c>
      <c r="I5" s="83"/>
      <c r="J5" s="53"/>
      <c r="K5" s="81" t="s">
        <v>97</v>
      </c>
      <c r="M5" s="81"/>
      <c r="N5" s="82"/>
      <c r="O5" s="81"/>
      <c r="P5" s="81"/>
      <c r="Q5" s="81"/>
      <c r="R5" s="83"/>
      <c r="S5" s="83"/>
      <c r="T5" s="83"/>
      <c r="U5" s="83"/>
    </row>
    <row r="6" spans="1:21" s="80" customFormat="1" ht="16.5" customHeight="1">
      <c r="A6" s="84" t="s">
        <v>26</v>
      </c>
      <c r="B6" s="85" t="s">
        <v>98</v>
      </c>
      <c r="C6" s="85" t="s">
        <v>99</v>
      </c>
      <c r="D6" s="85" t="s">
        <v>100</v>
      </c>
      <c r="E6" s="85" t="s">
        <v>101</v>
      </c>
      <c r="F6" s="86" t="s">
        <v>102</v>
      </c>
      <c r="G6" s="85" t="s">
        <v>103</v>
      </c>
      <c r="H6" s="86" t="s">
        <v>210</v>
      </c>
      <c r="I6" s="83"/>
      <c r="J6" s="110" t="s">
        <v>209</v>
      </c>
      <c r="K6" s="85" t="s">
        <v>104</v>
      </c>
      <c r="L6" s="245" t="s">
        <v>105</v>
      </c>
      <c r="M6" s="85" t="s">
        <v>106</v>
      </c>
      <c r="N6" s="86" t="s">
        <v>107</v>
      </c>
      <c r="O6" s="85"/>
      <c r="P6" s="85" t="s">
        <v>108</v>
      </c>
      <c r="Q6" s="85"/>
      <c r="R6" s="87"/>
      <c r="S6" s="83"/>
      <c r="T6" s="83"/>
      <c r="U6" s="83"/>
    </row>
    <row r="7" spans="1:21" s="50" customFormat="1" ht="41.25" customHeight="1">
      <c r="A7" s="53">
        <v>2011</v>
      </c>
      <c r="B7" s="111">
        <v>47635</v>
      </c>
      <c r="C7" s="52" t="s">
        <v>57</v>
      </c>
      <c r="D7" s="111">
        <v>111</v>
      </c>
      <c r="E7" s="111">
        <v>173752</v>
      </c>
      <c r="F7" s="111">
        <v>134697</v>
      </c>
      <c r="G7" s="52" t="s">
        <v>57</v>
      </c>
      <c r="H7" s="111">
        <v>601120</v>
      </c>
      <c r="I7" s="111"/>
      <c r="J7" s="111">
        <v>21080</v>
      </c>
      <c r="K7" s="52" t="s">
        <v>57</v>
      </c>
      <c r="L7" s="111" t="s">
        <v>57</v>
      </c>
      <c r="M7" s="52" t="s">
        <v>57</v>
      </c>
      <c r="N7" s="111">
        <v>82153</v>
      </c>
      <c r="O7" s="111" t="s">
        <v>57</v>
      </c>
      <c r="P7" s="111" t="s">
        <v>57</v>
      </c>
      <c r="Q7" s="111" t="s">
        <v>57</v>
      </c>
      <c r="R7" s="111" t="s">
        <v>57</v>
      </c>
      <c r="S7" s="111"/>
      <c r="T7" s="111"/>
      <c r="U7" s="111"/>
    </row>
    <row r="8" spans="1:21" s="50" customFormat="1" ht="41.25" customHeight="1">
      <c r="A8" s="53">
        <v>2012</v>
      </c>
      <c r="B8" s="111">
        <v>72947</v>
      </c>
      <c r="C8" s="111" t="s">
        <v>57</v>
      </c>
      <c r="D8" s="111">
        <v>120</v>
      </c>
      <c r="E8" s="111">
        <v>170675</v>
      </c>
      <c r="F8" s="111">
        <v>95623</v>
      </c>
      <c r="G8" s="111" t="s">
        <v>57</v>
      </c>
      <c r="H8" s="111">
        <v>334060</v>
      </c>
      <c r="I8" s="111"/>
      <c r="J8" s="111">
        <v>22090</v>
      </c>
      <c r="K8" s="111" t="s">
        <v>57</v>
      </c>
      <c r="L8" s="111" t="s">
        <v>57</v>
      </c>
      <c r="M8" s="111" t="s">
        <v>57</v>
      </c>
      <c r="N8" s="111">
        <v>84050</v>
      </c>
      <c r="O8" s="111" t="s">
        <v>57</v>
      </c>
      <c r="P8" s="111" t="s">
        <v>57</v>
      </c>
      <c r="Q8" s="111" t="s">
        <v>57</v>
      </c>
      <c r="R8" s="111" t="s">
        <v>57</v>
      </c>
      <c r="S8" s="111"/>
      <c r="T8" s="111"/>
      <c r="U8" s="111"/>
    </row>
    <row r="9" spans="1:21" s="50" customFormat="1" ht="41.25" customHeight="1">
      <c r="A9" s="53">
        <v>2013</v>
      </c>
      <c r="B9" s="111">
        <v>46101</v>
      </c>
      <c r="C9" s="111" t="s">
        <v>57</v>
      </c>
      <c r="D9" s="111" t="s">
        <v>57</v>
      </c>
      <c r="E9" s="111">
        <v>167367</v>
      </c>
      <c r="F9" s="111">
        <v>118241</v>
      </c>
      <c r="G9" s="111" t="s">
        <v>57</v>
      </c>
      <c r="H9" s="111">
        <v>582025</v>
      </c>
      <c r="I9" s="111"/>
      <c r="J9" s="111" t="s">
        <v>57</v>
      </c>
      <c r="K9" s="111" t="s">
        <v>57</v>
      </c>
      <c r="L9" s="111">
        <v>7939</v>
      </c>
      <c r="M9" s="111" t="s">
        <v>57</v>
      </c>
      <c r="N9" s="111">
        <v>92942</v>
      </c>
      <c r="O9" s="111">
        <v>62981</v>
      </c>
      <c r="P9" s="111" t="s">
        <v>57</v>
      </c>
      <c r="Q9" s="111" t="s">
        <v>57</v>
      </c>
      <c r="R9" s="111" t="s">
        <v>57</v>
      </c>
      <c r="S9" s="111"/>
      <c r="T9" s="111"/>
      <c r="U9" s="111"/>
    </row>
    <row r="10" spans="1:21" s="50" customFormat="1" ht="41.25" customHeight="1">
      <c r="A10" s="53">
        <v>2014</v>
      </c>
      <c r="B10" s="111">
        <v>53301</v>
      </c>
      <c r="C10" s="111" t="s">
        <v>213</v>
      </c>
      <c r="D10" s="111" t="s">
        <v>213</v>
      </c>
      <c r="E10" s="111">
        <v>430992</v>
      </c>
      <c r="F10" s="111">
        <v>47229</v>
      </c>
      <c r="G10" s="111" t="s">
        <v>213</v>
      </c>
      <c r="H10" s="111">
        <v>571400</v>
      </c>
      <c r="I10" s="111"/>
      <c r="J10" s="111" t="s">
        <v>213</v>
      </c>
      <c r="K10" s="111" t="s">
        <v>213</v>
      </c>
      <c r="L10" s="111">
        <v>5200</v>
      </c>
      <c r="M10" s="111" t="s">
        <v>213</v>
      </c>
      <c r="N10" s="111">
        <v>46419</v>
      </c>
      <c r="O10" s="111">
        <v>28621</v>
      </c>
      <c r="P10" s="111" t="s">
        <v>213</v>
      </c>
      <c r="Q10" s="111" t="s">
        <v>213</v>
      </c>
      <c r="R10" s="111" t="s">
        <v>213</v>
      </c>
      <c r="S10" s="111"/>
      <c r="T10" s="111"/>
      <c r="U10" s="111"/>
    </row>
    <row r="11" spans="1:21" s="90" customFormat="1" ht="41.25" customHeight="1">
      <c r="A11" s="112">
        <v>2015</v>
      </c>
      <c r="B11" s="267">
        <v>60276</v>
      </c>
      <c r="C11" s="111" t="s">
        <v>256</v>
      </c>
      <c r="D11" s="111" t="s">
        <v>256</v>
      </c>
      <c r="E11" s="89">
        <v>227543</v>
      </c>
      <c r="F11" s="89">
        <v>87465</v>
      </c>
      <c r="G11" s="111" t="s">
        <v>256</v>
      </c>
      <c r="H11" s="89">
        <v>639934</v>
      </c>
      <c r="I11" s="89"/>
      <c r="J11" s="111" t="s">
        <v>256</v>
      </c>
      <c r="K11" s="111" t="s">
        <v>256</v>
      </c>
      <c r="L11" s="89">
        <v>20000</v>
      </c>
      <c r="M11" s="89" t="s">
        <v>256</v>
      </c>
      <c r="N11" s="89">
        <v>178256</v>
      </c>
      <c r="O11" s="89">
        <v>52524</v>
      </c>
      <c r="P11" s="89" t="s">
        <v>256</v>
      </c>
      <c r="Q11" s="89" t="s">
        <v>256</v>
      </c>
      <c r="R11" s="89">
        <v>20</v>
      </c>
      <c r="S11" s="89"/>
      <c r="T11" s="89"/>
      <c r="U11" s="89"/>
    </row>
    <row r="12" spans="1:21" s="50" customFormat="1" ht="41.25" customHeight="1">
      <c r="A12" s="91" t="s">
        <v>109</v>
      </c>
      <c r="B12" s="268">
        <v>9571</v>
      </c>
      <c r="C12" s="111" t="s">
        <v>256</v>
      </c>
      <c r="D12" s="111" t="s">
        <v>256</v>
      </c>
      <c r="E12" s="52">
        <v>28000</v>
      </c>
      <c r="F12" s="52">
        <v>2000</v>
      </c>
      <c r="G12" s="111" t="s">
        <v>256</v>
      </c>
      <c r="H12" s="51">
        <v>208204</v>
      </c>
      <c r="I12" s="51"/>
      <c r="J12" s="111" t="s">
        <v>256</v>
      </c>
      <c r="K12" s="111" t="s">
        <v>256</v>
      </c>
      <c r="L12" s="52">
        <v>5200</v>
      </c>
      <c r="M12" s="111" t="s">
        <v>256</v>
      </c>
      <c r="N12" s="51">
        <v>42136</v>
      </c>
      <c r="O12" s="111">
        <v>7860</v>
      </c>
      <c r="P12" s="111" t="s">
        <v>256</v>
      </c>
      <c r="Q12" s="111" t="s">
        <v>256</v>
      </c>
      <c r="R12" s="111">
        <v>8</v>
      </c>
      <c r="S12" s="51"/>
      <c r="T12" s="51"/>
      <c r="U12" s="51"/>
    </row>
    <row r="13" spans="1:21" s="50" customFormat="1" ht="41.25" customHeight="1">
      <c r="A13" s="91" t="s">
        <v>110</v>
      </c>
      <c r="B13" s="269">
        <v>7054</v>
      </c>
      <c r="C13" s="111" t="s">
        <v>256</v>
      </c>
      <c r="D13" s="111" t="s">
        <v>256</v>
      </c>
      <c r="E13" s="52">
        <v>25805</v>
      </c>
      <c r="F13" s="51">
        <v>7800</v>
      </c>
      <c r="G13" s="111" t="s">
        <v>256</v>
      </c>
      <c r="H13" s="52">
        <v>50230</v>
      </c>
      <c r="I13" s="52"/>
      <c r="J13" s="111" t="s">
        <v>256</v>
      </c>
      <c r="K13" s="111" t="s">
        <v>256</v>
      </c>
      <c r="L13" s="111">
        <v>0</v>
      </c>
      <c r="M13" s="111" t="s">
        <v>256</v>
      </c>
      <c r="N13" s="52">
        <v>51547</v>
      </c>
      <c r="O13" s="52">
        <v>5460</v>
      </c>
      <c r="P13" s="111" t="s">
        <v>256</v>
      </c>
      <c r="Q13" s="111" t="s">
        <v>256</v>
      </c>
      <c r="R13" s="111" t="s">
        <v>213</v>
      </c>
      <c r="S13" s="51"/>
      <c r="T13" s="51"/>
      <c r="U13" s="51"/>
    </row>
    <row r="14" spans="1:21" s="50" customFormat="1" ht="41.25" customHeight="1">
      <c r="A14" s="91" t="s">
        <v>111</v>
      </c>
      <c r="B14" s="269">
        <v>17261</v>
      </c>
      <c r="C14" s="111" t="s">
        <v>256</v>
      </c>
      <c r="D14" s="111" t="s">
        <v>256</v>
      </c>
      <c r="E14" s="52">
        <v>98690</v>
      </c>
      <c r="F14" s="51">
        <v>35865</v>
      </c>
      <c r="G14" s="111" t="s">
        <v>256</v>
      </c>
      <c r="H14" s="51">
        <v>73000</v>
      </c>
      <c r="I14" s="51"/>
      <c r="J14" s="111" t="s">
        <v>256</v>
      </c>
      <c r="K14" s="111" t="s">
        <v>256</v>
      </c>
      <c r="L14" s="111">
        <v>1600</v>
      </c>
      <c r="M14" s="111" t="s">
        <v>256</v>
      </c>
      <c r="N14" s="51">
        <v>45200</v>
      </c>
      <c r="O14" s="52">
        <v>9860</v>
      </c>
      <c r="P14" s="111" t="s">
        <v>256</v>
      </c>
      <c r="Q14" s="111" t="s">
        <v>256</v>
      </c>
      <c r="R14" s="111">
        <v>1</v>
      </c>
      <c r="S14" s="52"/>
      <c r="T14" s="52"/>
      <c r="U14" s="52"/>
    </row>
    <row r="15" spans="1:21" s="50" customFormat="1" ht="41.25" customHeight="1">
      <c r="A15" s="91" t="s">
        <v>112</v>
      </c>
      <c r="B15" s="269">
        <v>5680</v>
      </c>
      <c r="C15" s="111" t="s">
        <v>256</v>
      </c>
      <c r="D15" s="111" t="s">
        <v>256</v>
      </c>
      <c r="E15" s="52">
        <v>35960</v>
      </c>
      <c r="F15" s="51">
        <v>8620</v>
      </c>
      <c r="G15" s="111" t="s">
        <v>256</v>
      </c>
      <c r="H15" s="51">
        <v>97000</v>
      </c>
      <c r="I15" s="51"/>
      <c r="J15" s="111" t="s">
        <v>256</v>
      </c>
      <c r="K15" s="111" t="s">
        <v>256</v>
      </c>
      <c r="L15" s="111">
        <v>4700</v>
      </c>
      <c r="M15" s="111" t="s">
        <v>256</v>
      </c>
      <c r="N15" s="51">
        <v>14200</v>
      </c>
      <c r="O15" s="52">
        <v>7365</v>
      </c>
      <c r="P15" s="111" t="s">
        <v>256</v>
      </c>
      <c r="Q15" s="111" t="s">
        <v>256</v>
      </c>
      <c r="R15" s="111">
        <v>4</v>
      </c>
      <c r="S15" s="51"/>
      <c r="T15" s="51"/>
      <c r="U15" s="51"/>
    </row>
    <row r="16" spans="1:21" s="12" customFormat="1" ht="41.25" customHeight="1">
      <c r="A16" s="91" t="s">
        <v>113</v>
      </c>
      <c r="B16" s="269">
        <v>11660</v>
      </c>
      <c r="C16" s="111" t="s">
        <v>256</v>
      </c>
      <c r="D16" s="111" t="s">
        <v>256</v>
      </c>
      <c r="E16" s="52">
        <v>16230</v>
      </c>
      <c r="F16" s="92">
        <v>18760</v>
      </c>
      <c r="G16" s="111" t="s">
        <v>256</v>
      </c>
      <c r="H16" s="51">
        <v>123000</v>
      </c>
      <c r="I16" s="51"/>
      <c r="J16" s="111" t="s">
        <v>256</v>
      </c>
      <c r="K16" s="111" t="s">
        <v>256</v>
      </c>
      <c r="L16" s="52">
        <v>4700</v>
      </c>
      <c r="M16" s="111" t="s">
        <v>256</v>
      </c>
      <c r="N16" s="51">
        <v>19573</v>
      </c>
      <c r="O16" s="111">
        <v>5776</v>
      </c>
      <c r="P16" s="111" t="s">
        <v>256</v>
      </c>
      <c r="Q16" s="111" t="s">
        <v>256</v>
      </c>
      <c r="R16" s="111">
        <v>4</v>
      </c>
      <c r="S16" s="93"/>
      <c r="T16" s="93"/>
      <c r="U16" s="93"/>
    </row>
    <row r="17" spans="1:21" s="12" customFormat="1" ht="41.25" customHeight="1">
      <c r="A17" s="91" t="s">
        <v>114</v>
      </c>
      <c r="B17" s="269">
        <v>4884</v>
      </c>
      <c r="C17" s="111" t="s">
        <v>256</v>
      </c>
      <c r="D17" s="111" t="s">
        <v>256</v>
      </c>
      <c r="E17" s="52">
        <v>9560</v>
      </c>
      <c r="F17" s="52">
        <v>11210</v>
      </c>
      <c r="G17" s="111" t="s">
        <v>256</v>
      </c>
      <c r="H17" s="93">
        <v>67000</v>
      </c>
      <c r="I17" s="93"/>
      <c r="J17" s="111" t="s">
        <v>256</v>
      </c>
      <c r="K17" s="111" t="s">
        <v>256</v>
      </c>
      <c r="L17" s="111">
        <v>3800</v>
      </c>
      <c r="M17" s="111" t="s">
        <v>256</v>
      </c>
      <c r="N17" s="111">
        <v>2600</v>
      </c>
      <c r="O17" s="52">
        <v>8935</v>
      </c>
      <c r="P17" s="111" t="s">
        <v>256</v>
      </c>
      <c r="Q17" s="111" t="s">
        <v>256</v>
      </c>
      <c r="R17" s="111">
        <v>3</v>
      </c>
      <c r="S17" s="93"/>
      <c r="T17" s="93"/>
      <c r="U17" s="93"/>
    </row>
    <row r="18" spans="1:21" s="12" customFormat="1" ht="41.25" customHeight="1" thickBot="1">
      <c r="A18" s="94" t="s">
        <v>115</v>
      </c>
      <c r="B18" s="95">
        <v>4166</v>
      </c>
      <c r="C18" s="240" t="s">
        <v>256</v>
      </c>
      <c r="D18" s="240" t="s">
        <v>256</v>
      </c>
      <c r="E18" s="97">
        <v>13298</v>
      </c>
      <c r="F18" s="98">
        <v>3210</v>
      </c>
      <c r="G18" s="240" t="s">
        <v>256</v>
      </c>
      <c r="H18" s="96">
        <v>21500</v>
      </c>
      <c r="I18" s="96"/>
      <c r="J18" s="240" t="s">
        <v>256</v>
      </c>
      <c r="K18" s="240" t="s">
        <v>256</v>
      </c>
      <c r="L18" s="240">
        <v>0</v>
      </c>
      <c r="M18" s="240" t="s">
        <v>256</v>
      </c>
      <c r="N18" s="266">
        <v>3000</v>
      </c>
      <c r="O18" s="241">
        <v>7268</v>
      </c>
      <c r="P18" s="240" t="s">
        <v>256</v>
      </c>
      <c r="Q18" s="240" t="s">
        <v>256</v>
      </c>
      <c r="R18" s="240" t="s">
        <v>213</v>
      </c>
      <c r="S18" s="93"/>
      <c r="T18" s="93"/>
      <c r="U18" s="93"/>
    </row>
    <row r="19" spans="1:21" ht="12" customHeight="1" thickTop="1">
      <c r="A19" s="99" t="s">
        <v>54</v>
      </c>
      <c r="B19" s="100"/>
      <c r="C19" s="100"/>
      <c r="D19" s="100"/>
      <c r="E19" s="100"/>
      <c r="F19" s="100"/>
      <c r="G19" s="100"/>
      <c r="H19" s="100"/>
      <c r="I19" s="116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</row>
    <row r="20" spans="1:21">
      <c r="D20" s="100"/>
      <c r="E20" s="100"/>
      <c r="F20" s="100"/>
      <c r="H20" s="100"/>
      <c r="I20" s="116"/>
      <c r="N20" s="100"/>
      <c r="O20" s="100"/>
      <c r="P20" s="100"/>
      <c r="Q20" s="100"/>
      <c r="R20" s="100"/>
      <c r="S20" s="100"/>
      <c r="T20" s="100"/>
      <c r="U20" s="100"/>
    </row>
    <row r="22" spans="1:21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spans="1:21">
      <c r="A23" s="102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pans="1:21">
      <c r="A24" s="102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1">
      <c r="A25" s="102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</row>
    <row r="26" spans="1:21">
      <c r="A26" s="102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  <row r="27" spans="1:21">
      <c r="A27" s="102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</row>
    <row r="28" spans="1:21">
      <c r="A28" s="102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</row>
    <row r="29" spans="1:21">
      <c r="A29" s="102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</row>
    <row r="30" spans="1:21">
      <c r="A30" s="102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</row>
    <row r="31" spans="1:21">
      <c r="A31" s="102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</row>
    <row r="32" spans="1:21">
      <c r="A32" s="102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>
      <c r="A33" s="102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</row>
    <row r="34" spans="1:21">
      <c r="A34" s="102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>
      <c r="A35" s="102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</sheetData>
  <customSheetViews>
    <customSheetView guid="{2182A204-5E24-4DCD-A63C-453BC5DABDBF}" showPageBreaks="1" showRuler="0">
      <pane xSplit="1" ySplit="6" topLeftCell="B7" activePane="bottomRight" state="frozen"/>
      <selection pane="bottomRight" activeCell="M22" sqref="M2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>
      <pane xSplit="1" ySplit="6" topLeftCell="B25" activePane="bottomRight" state="frozen"/>
      <selection pane="bottomRight" activeCell="A16" sqref="A16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>
      <pane xSplit="1" ySplit="6" topLeftCell="F17" activePane="bottomRight" state="frozen"/>
      <selection pane="bottomRight" activeCell="L20" sqref="L20:N20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>
      <pane xSplit="1" ySplit="6" topLeftCell="E11" activePane="bottomRight" state="frozen"/>
      <selection pane="bottomRight" activeCell="M13" sqref="M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>
      <pane xSplit="1" ySplit="6" topLeftCell="F9" activePane="bottomRight" state="frozen"/>
      <selection pane="bottomRight" activeCell="N12" sqref="N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>
      <pane xSplit="1" ySplit="6" topLeftCell="B15" activePane="bottomRight" state="frozen"/>
      <selection pane="bottomRight" activeCell="A15" sqref="A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>
      <pane xSplit="1" ySplit="6" topLeftCell="E11" activePane="bottomRight" state="frozen"/>
      <selection pane="bottomRight" activeCell="M13" sqref="M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>
      <pane xSplit="1" ySplit="6" topLeftCell="G18" activePane="bottomRight" state="frozen"/>
      <selection pane="bottomRight" activeCell="A15" sqref="A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>
      <pane xSplit="1" ySplit="6" topLeftCell="B9" activePane="bottomRight" state="frozen"/>
      <selection pane="bottomRight" activeCell="A16" sqref="A16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H1"/>
    <mergeCell ref="J1:R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7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90" zoomScaleNormal="90" zoomScaleSheetLayoutView="70" zoomScalePageLayoutView="55" workbookViewId="0">
      <selection sqref="A1:I1"/>
    </sheetView>
  </sheetViews>
  <sheetFormatPr defaultRowHeight="21.95" customHeight="1"/>
  <cols>
    <col min="1" max="1" width="13.21875" style="265" customWidth="1"/>
    <col min="2" max="9" width="8.33203125" style="265" customWidth="1"/>
    <col min="10" max="10" width="1.88671875" style="229" customWidth="1"/>
    <col min="11" max="17" width="8.33203125" style="265" customWidth="1"/>
    <col min="18" max="18" width="8.33203125" style="229" customWidth="1"/>
    <col min="19" max="256" width="8.88671875" style="252"/>
    <col min="257" max="257" width="10.44140625" style="252" customWidth="1"/>
    <col min="258" max="258" width="8.109375" style="252" customWidth="1"/>
    <col min="259" max="259" width="8.33203125" style="252" customWidth="1"/>
    <col min="260" max="265" width="8" style="252" customWidth="1"/>
    <col min="266" max="267" width="7.77734375" style="252" customWidth="1"/>
    <col min="268" max="269" width="7.6640625" style="252" customWidth="1"/>
    <col min="270" max="273" width="7.5546875" style="252" customWidth="1"/>
    <col min="274" max="274" width="13.6640625" style="252" customWidth="1"/>
    <col min="275" max="512" width="8.88671875" style="252"/>
    <col min="513" max="513" width="10.44140625" style="252" customWidth="1"/>
    <col min="514" max="514" width="8.109375" style="252" customWidth="1"/>
    <col min="515" max="515" width="8.33203125" style="252" customWidth="1"/>
    <col min="516" max="521" width="8" style="252" customWidth="1"/>
    <col min="522" max="523" width="7.77734375" style="252" customWidth="1"/>
    <col min="524" max="525" width="7.6640625" style="252" customWidth="1"/>
    <col min="526" max="529" width="7.5546875" style="252" customWidth="1"/>
    <col min="530" max="530" width="13.6640625" style="252" customWidth="1"/>
    <col min="531" max="768" width="8.88671875" style="252"/>
    <col min="769" max="769" width="10.44140625" style="252" customWidth="1"/>
    <col min="770" max="770" width="8.109375" style="252" customWidth="1"/>
    <col min="771" max="771" width="8.33203125" style="252" customWidth="1"/>
    <col min="772" max="777" width="8" style="252" customWidth="1"/>
    <col min="778" max="779" width="7.77734375" style="252" customWidth="1"/>
    <col min="780" max="781" width="7.6640625" style="252" customWidth="1"/>
    <col min="782" max="785" width="7.5546875" style="252" customWidth="1"/>
    <col min="786" max="786" width="13.6640625" style="252" customWidth="1"/>
    <col min="787" max="1024" width="8.88671875" style="252"/>
    <col min="1025" max="1025" width="10.44140625" style="252" customWidth="1"/>
    <col min="1026" max="1026" width="8.109375" style="252" customWidth="1"/>
    <col min="1027" max="1027" width="8.33203125" style="252" customWidth="1"/>
    <col min="1028" max="1033" width="8" style="252" customWidth="1"/>
    <col min="1034" max="1035" width="7.77734375" style="252" customWidth="1"/>
    <col min="1036" max="1037" width="7.6640625" style="252" customWidth="1"/>
    <col min="1038" max="1041" width="7.5546875" style="252" customWidth="1"/>
    <col min="1042" max="1042" width="13.6640625" style="252" customWidth="1"/>
    <col min="1043" max="1280" width="8.88671875" style="252"/>
    <col min="1281" max="1281" width="10.44140625" style="252" customWidth="1"/>
    <col min="1282" max="1282" width="8.109375" style="252" customWidth="1"/>
    <col min="1283" max="1283" width="8.33203125" style="252" customWidth="1"/>
    <col min="1284" max="1289" width="8" style="252" customWidth="1"/>
    <col min="1290" max="1291" width="7.77734375" style="252" customWidth="1"/>
    <col min="1292" max="1293" width="7.6640625" style="252" customWidth="1"/>
    <col min="1294" max="1297" width="7.5546875" style="252" customWidth="1"/>
    <col min="1298" max="1298" width="13.6640625" style="252" customWidth="1"/>
    <col min="1299" max="1536" width="8.88671875" style="252"/>
    <col min="1537" max="1537" width="10.44140625" style="252" customWidth="1"/>
    <col min="1538" max="1538" width="8.109375" style="252" customWidth="1"/>
    <col min="1539" max="1539" width="8.33203125" style="252" customWidth="1"/>
    <col min="1540" max="1545" width="8" style="252" customWidth="1"/>
    <col min="1546" max="1547" width="7.77734375" style="252" customWidth="1"/>
    <col min="1548" max="1549" width="7.6640625" style="252" customWidth="1"/>
    <col min="1550" max="1553" width="7.5546875" style="252" customWidth="1"/>
    <col min="1554" max="1554" width="13.6640625" style="252" customWidth="1"/>
    <col min="1555" max="1792" width="8.88671875" style="252"/>
    <col min="1793" max="1793" width="10.44140625" style="252" customWidth="1"/>
    <col min="1794" max="1794" width="8.109375" style="252" customWidth="1"/>
    <col min="1795" max="1795" width="8.33203125" style="252" customWidth="1"/>
    <col min="1796" max="1801" width="8" style="252" customWidth="1"/>
    <col min="1802" max="1803" width="7.77734375" style="252" customWidth="1"/>
    <col min="1804" max="1805" width="7.6640625" style="252" customWidth="1"/>
    <col min="1806" max="1809" width="7.5546875" style="252" customWidth="1"/>
    <col min="1810" max="1810" width="13.6640625" style="252" customWidth="1"/>
    <col min="1811" max="2048" width="8.88671875" style="252"/>
    <col min="2049" max="2049" width="10.44140625" style="252" customWidth="1"/>
    <col min="2050" max="2050" width="8.109375" style="252" customWidth="1"/>
    <col min="2051" max="2051" width="8.33203125" style="252" customWidth="1"/>
    <col min="2052" max="2057" width="8" style="252" customWidth="1"/>
    <col min="2058" max="2059" width="7.77734375" style="252" customWidth="1"/>
    <col min="2060" max="2061" width="7.6640625" style="252" customWidth="1"/>
    <col min="2062" max="2065" width="7.5546875" style="252" customWidth="1"/>
    <col min="2066" max="2066" width="13.6640625" style="252" customWidth="1"/>
    <col min="2067" max="2304" width="8.88671875" style="252"/>
    <col min="2305" max="2305" width="10.44140625" style="252" customWidth="1"/>
    <col min="2306" max="2306" width="8.109375" style="252" customWidth="1"/>
    <col min="2307" max="2307" width="8.33203125" style="252" customWidth="1"/>
    <col min="2308" max="2313" width="8" style="252" customWidth="1"/>
    <col min="2314" max="2315" width="7.77734375" style="252" customWidth="1"/>
    <col min="2316" max="2317" width="7.6640625" style="252" customWidth="1"/>
    <col min="2318" max="2321" width="7.5546875" style="252" customWidth="1"/>
    <col min="2322" max="2322" width="13.6640625" style="252" customWidth="1"/>
    <col min="2323" max="2560" width="8.88671875" style="252"/>
    <col min="2561" max="2561" width="10.44140625" style="252" customWidth="1"/>
    <col min="2562" max="2562" width="8.109375" style="252" customWidth="1"/>
    <col min="2563" max="2563" width="8.33203125" style="252" customWidth="1"/>
    <col min="2564" max="2569" width="8" style="252" customWidth="1"/>
    <col min="2570" max="2571" width="7.77734375" style="252" customWidth="1"/>
    <col min="2572" max="2573" width="7.6640625" style="252" customWidth="1"/>
    <col min="2574" max="2577" width="7.5546875" style="252" customWidth="1"/>
    <col min="2578" max="2578" width="13.6640625" style="252" customWidth="1"/>
    <col min="2579" max="2816" width="8.88671875" style="252"/>
    <col min="2817" max="2817" width="10.44140625" style="252" customWidth="1"/>
    <col min="2818" max="2818" width="8.109375" style="252" customWidth="1"/>
    <col min="2819" max="2819" width="8.33203125" style="252" customWidth="1"/>
    <col min="2820" max="2825" width="8" style="252" customWidth="1"/>
    <col min="2826" max="2827" width="7.77734375" style="252" customWidth="1"/>
    <col min="2828" max="2829" width="7.6640625" style="252" customWidth="1"/>
    <col min="2830" max="2833" width="7.5546875" style="252" customWidth="1"/>
    <col min="2834" max="2834" width="13.6640625" style="252" customWidth="1"/>
    <col min="2835" max="3072" width="8.88671875" style="252"/>
    <col min="3073" max="3073" width="10.44140625" style="252" customWidth="1"/>
    <col min="3074" max="3074" width="8.109375" style="252" customWidth="1"/>
    <col min="3075" max="3075" width="8.33203125" style="252" customWidth="1"/>
    <col min="3076" max="3081" width="8" style="252" customWidth="1"/>
    <col min="3082" max="3083" width="7.77734375" style="252" customWidth="1"/>
    <col min="3084" max="3085" width="7.6640625" style="252" customWidth="1"/>
    <col min="3086" max="3089" width="7.5546875" style="252" customWidth="1"/>
    <col min="3090" max="3090" width="13.6640625" style="252" customWidth="1"/>
    <col min="3091" max="3328" width="8.88671875" style="252"/>
    <col min="3329" max="3329" width="10.44140625" style="252" customWidth="1"/>
    <col min="3330" max="3330" width="8.109375" style="252" customWidth="1"/>
    <col min="3331" max="3331" width="8.33203125" style="252" customWidth="1"/>
    <col min="3332" max="3337" width="8" style="252" customWidth="1"/>
    <col min="3338" max="3339" width="7.77734375" style="252" customWidth="1"/>
    <col min="3340" max="3341" width="7.6640625" style="252" customWidth="1"/>
    <col min="3342" max="3345" width="7.5546875" style="252" customWidth="1"/>
    <col min="3346" max="3346" width="13.6640625" style="252" customWidth="1"/>
    <col min="3347" max="3584" width="8.88671875" style="252"/>
    <col min="3585" max="3585" width="10.44140625" style="252" customWidth="1"/>
    <col min="3586" max="3586" width="8.109375" style="252" customWidth="1"/>
    <col min="3587" max="3587" width="8.33203125" style="252" customWidth="1"/>
    <col min="3588" max="3593" width="8" style="252" customWidth="1"/>
    <col min="3594" max="3595" width="7.77734375" style="252" customWidth="1"/>
    <col min="3596" max="3597" width="7.6640625" style="252" customWidth="1"/>
    <col min="3598" max="3601" width="7.5546875" style="252" customWidth="1"/>
    <col min="3602" max="3602" width="13.6640625" style="252" customWidth="1"/>
    <col min="3603" max="3840" width="8.88671875" style="252"/>
    <col min="3841" max="3841" width="10.44140625" style="252" customWidth="1"/>
    <col min="3842" max="3842" width="8.109375" style="252" customWidth="1"/>
    <col min="3843" max="3843" width="8.33203125" style="252" customWidth="1"/>
    <col min="3844" max="3849" width="8" style="252" customWidth="1"/>
    <col min="3850" max="3851" width="7.77734375" style="252" customWidth="1"/>
    <col min="3852" max="3853" width="7.6640625" style="252" customWidth="1"/>
    <col min="3854" max="3857" width="7.5546875" style="252" customWidth="1"/>
    <col min="3858" max="3858" width="13.6640625" style="252" customWidth="1"/>
    <col min="3859" max="4096" width="8.88671875" style="252"/>
    <col min="4097" max="4097" width="10.44140625" style="252" customWidth="1"/>
    <col min="4098" max="4098" width="8.109375" style="252" customWidth="1"/>
    <col min="4099" max="4099" width="8.33203125" style="252" customWidth="1"/>
    <col min="4100" max="4105" width="8" style="252" customWidth="1"/>
    <col min="4106" max="4107" width="7.77734375" style="252" customWidth="1"/>
    <col min="4108" max="4109" width="7.6640625" style="252" customWidth="1"/>
    <col min="4110" max="4113" width="7.5546875" style="252" customWidth="1"/>
    <col min="4114" max="4114" width="13.6640625" style="252" customWidth="1"/>
    <col min="4115" max="4352" width="8.88671875" style="252"/>
    <col min="4353" max="4353" width="10.44140625" style="252" customWidth="1"/>
    <col min="4354" max="4354" width="8.109375" style="252" customWidth="1"/>
    <col min="4355" max="4355" width="8.33203125" style="252" customWidth="1"/>
    <col min="4356" max="4361" width="8" style="252" customWidth="1"/>
    <col min="4362" max="4363" width="7.77734375" style="252" customWidth="1"/>
    <col min="4364" max="4365" width="7.6640625" style="252" customWidth="1"/>
    <col min="4366" max="4369" width="7.5546875" style="252" customWidth="1"/>
    <col min="4370" max="4370" width="13.6640625" style="252" customWidth="1"/>
    <col min="4371" max="4608" width="8.88671875" style="252"/>
    <col min="4609" max="4609" width="10.44140625" style="252" customWidth="1"/>
    <col min="4610" max="4610" width="8.109375" style="252" customWidth="1"/>
    <col min="4611" max="4611" width="8.33203125" style="252" customWidth="1"/>
    <col min="4612" max="4617" width="8" style="252" customWidth="1"/>
    <col min="4618" max="4619" width="7.77734375" style="252" customWidth="1"/>
    <col min="4620" max="4621" width="7.6640625" style="252" customWidth="1"/>
    <col min="4622" max="4625" width="7.5546875" style="252" customWidth="1"/>
    <col min="4626" max="4626" width="13.6640625" style="252" customWidth="1"/>
    <col min="4627" max="4864" width="8.88671875" style="252"/>
    <col min="4865" max="4865" width="10.44140625" style="252" customWidth="1"/>
    <col min="4866" max="4866" width="8.109375" style="252" customWidth="1"/>
    <col min="4867" max="4867" width="8.33203125" style="252" customWidth="1"/>
    <col min="4868" max="4873" width="8" style="252" customWidth="1"/>
    <col min="4874" max="4875" width="7.77734375" style="252" customWidth="1"/>
    <col min="4876" max="4877" width="7.6640625" style="252" customWidth="1"/>
    <col min="4878" max="4881" width="7.5546875" style="252" customWidth="1"/>
    <col min="4882" max="4882" width="13.6640625" style="252" customWidth="1"/>
    <col min="4883" max="5120" width="8.88671875" style="252"/>
    <col min="5121" max="5121" width="10.44140625" style="252" customWidth="1"/>
    <col min="5122" max="5122" width="8.109375" style="252" customWidth="1"/>
    <col min="5123" max="5123" width="8.33203125" style="252" customWidth="1"/>
    <col min="5124" max="5129" width="8" style="252" customWidth="1"/>
    <col min="5130" max="5131" width="7.77734375" style="252" customWidth="1"/>
    <col min="5132" max="5133" width="7.6640625" style="252" customWidth="1"/>
    <col min="5134" max="5137" width="7.5546875" style="252" customWidth="1"/>
    <col min="5138" max="5138" width="13.6640625" style="252" customWidth="1"/>
    <col min="5139" max="5376" width="8.88671875" style="252"/>
    <col min="5377" max="5377" width="10.44140625" style="252" customWidth="1"/>
    <col min="5378" max="5378" width="8.109375" style="252" customWidth="1"/>
    <col min="5379" max="5379" width="8.33203125" style="252" customWidth="1"/>
    <col min="5380" max="5385" width="8" style="252" customWidth="1"/>
    <col min="5386" max="5387" width="7.77734375" style="252" customWidth="1"/>
    <col min="5388" max="5389" width="7.6640625" style="252" customWidth="1"/>
    <col min="5390" max="5393" width="7.5546875" style="252" customWidth="1"/>
    <col min="5394" max="5394" width="13.6640625" style="252" customWidth="1"/>
    <col min="5395" max="5632" width="8.88671875" style="252"/>
    <col min="5633" max="5633" width="10.44140625" style="252" customWidth="1"/>
    <col min="5634" max="5634" width="8.109375" style="252" customWidth="1"/>
    <col min="5635" max="5635" width="8.33203125" style="252" customWidth="1"/>
    <col min="5636" max="5641" width="8" style="252" customWidth="1"/>
    <col min="5642" max="5643" width="7.77734375" style="252" customWidth="1"/>
    <col min="5644" max="5645" width="7.6640625" style="252" customWidth="1"/>
    <col min="5646" max="5649" width="7.5546875" style="252" customWidth="1"/>
    <col min="5650" max="5650" width="13.6640625" style="252" customWidth="1"/>
    <col min="5651" max="5888" width="8.88671875" style="252"/>
    <col min="5889" max="5889" width="10.44140625" style="252" customWidth="1"/>
    <col min="5890" max="5890" width="8.109375" style="252" customWidth="1"/>
    <col min="5891" max="5891" width="8.33203125" style="252" customWidth="1"/>
    <col min="5892" max="5897" width="8" style="252" customWidth="1"/>
    <col min="5898" max="5899" width="7.77734375" style="252" customWidth="1"/>
    <col min="5900" max="5901" width="7.6640625" style="252" customWidth="1"/>
    <col min="5902" max="5905" width="7.5546875" style="252" customWidth="1"/>
    <col min="5906" max="5906" width="13.6640625" style="252" customWidth="1"/>
    <col min="5907" max="6144" width="8.88671875" style="252"/>
    <col min="6145" max="6145" width="10.44140625" style="252" customWidth="1"/>
    <col min="6146" max="6146" width="8.109375" style="252" customWidth="1"/>
    <col min="6147" max="6147" width="8.33203125" style="252" customWidth="1"/>
    <col min="6148" max="6153" width="8" style="252" customWidth="1"/>
    <col min="6154" max="6155" width="7.77734375" style="252" customWidth="1"/>
    <col min="6156" max="6157" width="7.6640625" style="252" customWidth="1"/>
    <col min="6158" max="6161" width="7.5546875" style="252" customWidth="1"/>
    <col min="6162" max="6162" width="13.6640625" style="252" customWidth="1"/>
    <col min="6163" max="6400" width="8.88671875" style="252"/>
    <col min="6401" max="6401" width="10.44140625" style="252" customWidth="1"/>
    <col min="6402" max="6402" width="8.109375" style="252" customWidth="1"/>
    <col min="6403" max="6403" width="8.33203125" style="252" customWidth="1"/>
    <col min="6404" max="6409" width="8" style="252" customWidth="1"/>
    <col min="6410" max="6411" width="7.77734375" style="252" customWidth="1"/>
    <col min="6412" max="6413" width="7.6640625" style="252" customWidth="1"/>
    <col min="6414" max="6417" width="7.5546875" style="252" customWidth="1"/>
    <col min="6418" max="6418" width="13.6640625" style="252" customWidth="1"/>
    <col min="6419" max="6656" width="8.88671875" style="252"/>
    <col min="6657" max="6657" width="10.44140625" style="252" customWidth="1"/>
    <col min="6658" max="6658" width="8.109375" style="252" customWidth="1"/>
    <col min="6659" max="6659" width="8.33203125" style="252" customWidth="1"/>
    <col min="6660" max="6665" width="8" style="252" customWidth="1"/>
    <col min="6666" max="6667" width="7.77734375" style="252" customWidth="1"/>
    <col min="6668" max="6669" width="7.6640625" style="252" customWidth="1"/>
    <col min="6670" max="6673" width="7.5546875" style="252" customWidth="1"/>
    <col min="6674" max="6674" width="13.6640625" style="252" customWidth="1"/>
    <col min="6675" max="6912" width="8.88671875" style="252"/>
    <col min="6913" max="6913" width="10.44140625" style="252" customWidth="1"/>
    <col min="6914" max="6914" width="8.109375" style="252" customWidth="1"/>
    <col min="6915" max="6915" width="8.33203125" style="252" customWidth="1"/>
    <col min="6916" max="6921" width="8" style="252" customWidth="1"/>
    <col min="6922" max="6923" width="7.77734375" style="252" customWidth="1"/>
    <col min="6924" max="6925" width="7.6640625" style="252" customWidth="1"/>
    <col min="6926" max="6929" width="7.5546875" style="252" customWidth="1"/>
    <col min="6930" max="6930" width="13.6640625" style="252" customWidth="1"/>
    <col min="6931" max="7168" width="8.88671875" style="252"/>
    <col min="7169" max="7169" width="10.44140625" style="252" customWidth="1"/>
    <col min="7170" max="7170" width="8.109375" style="252" customWidth="1"/>
    <col min="7171" max="7171" width="8.33203125" style="252" customWidth="1"/>
    <col min="7172" max="7177" width="8" style="252" customWidth="1"/>
    <col min="7178" max="7179" width="7.77734375" style="252" customWidth="1"/>
    <col min="7180" max="7181" width="7.6640625" style="252" customWidth="1"/>
    <col min="7182" max="7185" width="7.5546875" style="252" customWidth="1"/>
    <col min="7186" max="7186" width="13.6640625" style="252" customWidth="1"/>
    <col min="7187" max="7424" width="8.88671875" style="252"/>
    <col min="7425" max="7425" width="10.44140625" style="252" customWidth="1"/>
    <col min="7426" max="7426" width="8.109375" style="252" customWidth="1"/>
    <col min="7427" max="7427" width="8.33203125" style="252" customWidth="1"/>
    <col min="7428" max="7433" width="8" style="252" customWidth="1"/>
    <col min="7434" max="7435" width="7.77734375" style="252" customWidth="1"/>
    <col min="7436" max="7437" width="7.6640625" style="252" customWidth="1"/>
    <col min="7438" max="7441" width="7.5546875" style="252" customWidth="1"/>
    <col min="7442" max="7442" width="13.6640625" style="252" customWidth="1"/>
    <col min="7443" max="7680" width="8.88671875" style="252"/>
    <col min="7681" max="7681" width="10.44140625" style="252" customWidth="1"/>
    <col min="7682" max="7682" width="8.109375" style="252" customWidth="1"/>
    <col min="7683" max="7683" width="8.33203125" style="252" customWidth="1"/>
    <col min="7684" max="7689" width="8" style="252" customWidth="1"/>
    <col min="7690" max="7691" width="7.77734375" style="252" customWidth="1"/>
    <col min="7692" max="7693" width="7.6640625" style="252" customWidth="1"/>
    <col min="7694" max="7697" width="7.5546875" style="252" customWidth="1"/>
    <col min="7698" max="7698" width="13.6640625" style="252" customWidth="1"/>
    <col min="7699" max="7936" width="8.88671875" style="252"/>
    <col min="7937" max="7937" width="10.44140625" style="252" customWidth="1"/>
    <col min="7938" max="7938" width="8.109375" style="252" customWidth="1"/>
    <col min="7939" max="7939" width="8.33203125" style="252" customWidth="1"/>
    <col min="7940" max="7945" width="8" style="252" customWidth="1"/>
    <col min="7946" max="7947" width="7.77734375" style="252" customWidth="1"/>
    <col min="7948" max="7949" width="7.6640625" style="252" customWidth="1"/>
    <col min="7950" max="7953" width="7.5546875" style="252" customWidth="1"/>
    <col min="7954" max="7954" width="13.6640625" style="252" customWidth="1"/>
    <col min="7955" max="8192" width="8.88671875" style="252"/>
    <col min="8193" max="8193" width="10.44140625" style="252" customWidth="1"/>
    <col min="8194" max="8194" width="8.109375" style="252" customWidth="1"/>
    <col min="8195" max="8195" width="8.33203125" style="252" customWidth="1"/>
    <col min="8196" max="8201" width="8" style="252" customWidth="1"/>
    <col min="8202" max="8203" width="7.77734375" style="252" customWidth="1"/>
    <col min="8204" max="8205" width="7.6640625" style="252" customWidth="1"/>
    <col min="8206" max="8209" width="7.5546875" style="252" customWidth="1"/>
    <col min="8210" max="8210" width="13.6640625" style="252" customWidth="1"/>
    <col min="8211" max="8448" width="8.88671875" style="252"/>
    <col min="8449" max="8449" width="10.44140625" style="252" customWidth="1"/>
    <col min="8450" max="8450" width="8.109375" style="252" customWidth="1"/>
    <col min="8451" max="8451" width="8.33203125" style="252" customWidth="1"/>
    <col min="8452" max="8457" width="8" style="252" customWidth="1"/>
    <col min="8458" max="8459" width="7.77734375" style="252" customWidth="1"/>
    <col min="8460" max="8461" width="7.6640625" style="252" customWidth="1"/>
    <col min="8462" max="8465" width="7.5546875" style="252" customWidth="1"/>
    <col min="8466" max="8466" width="13.6640625" style="252" customWidth="1"/>
    <col min="8467" max="8704" width="8.88671875" style="252"/>
    <col min="8705" max="8705" width="10.44140625" style="252" customWidth="1"/>
    <col min="8706" max="8706" width="8.109375" style="252" customWidth="1"/>
    <col min="8707" max="8707" width="8.33203125" style="252" customWidth="1"/>
    <col min="8708" max="8713" width="8" style="252" customWidth="1"/>
    <col min="8714" max="8715" width="7.77734375" style="252" customWidth="1"/>
    <col min="8716" max="8717" width="7.6640625" style="252" customWidth="1"/>
    <col min="8718" max="8721" width="7.5546875" style="252" customWidth="1"/>
    <col min="8722" max="8722" width="13.6640625" style="252" customWidth="1"/>
    <col min="8723" max="8960" width="8.88671875" style="252"/>
    <col min="8961" max="8961" width="10.44140625" style="252" customWidth="1"/>
    <col min="8962" max="8962" width="8.109375" style="252" customWidth="1"/>
    <col min="8963" max="8963" width="8.33203125" style="252" customWidth="1"/>
    <col min="8964" max="8969" width="8" style="252" customWidth="1"/>
    <col min="8970" max="8971" width="7.77734375" style="252" customWidth="1"/>
    <col min="8972" max="8973" width="7.6640625" style="252" customWidth="1"/>
    <col min="8974" max="8977" width="7.5546875" style="252" customWidth="1"/>
    <col min="8978" max="8978" width="13.6640625" style="252" customWidth="1"/>
    <col min="8979" max="9216" width="8.88671875" style="252"/>
    <col min="9217" max="9217" width="10.44140625" style="252" customWidth="1"/>
    <col min="9218" max="9218" width="8.109375" style="252" customWidth="1"/>
    <col min="9219" max="9219" width="8.33203125" style="252" customWidth="1"/>
    <col min="9220" max="9225" width="8" style="252" customWidth="1"/>
    <col min="9226" max="9227" width="7.77734375" style="252" customWidth="1"/>
    <col min="9228" max="9229" width="7.6640625" style="252" customWidth="1"/>
    <col min="9230" max="9233" width="7.5546875" style="252" customWidth="1"/>
    <col min="9234" max="9234" width="13.6640625" style="252" customWidth="1"/>
    <col min="9235" max="9472" width="8.88671875" style="252"/>
    <col min="9473" max="9473" width="10.44140625" style="252" customWidth="1"/>
    <col min="9474" max="9474" width="8.109375" style="252" customWidth="1"/>
    <col min="9475" max="9475" width="8.33203125" style="252" customWidth="1"/>
    <col min="9476" max="9481" width="8" style="252" customWidth="1"/>
    <col min="9482" max="9483" width="7.77734375" style="252" customWidth="1"/>
    <col min="9484" max="9485" width="7.6640625" style="252" customWidth="1"/>
    <col min="9486" max="9489" width="7.5546875" style="252" customWidth="1"/>
    <col min="9490" max="9490" width="13.6640625" style="252" customWidth="1"/>
    <col min="9491" max="9728" width="8.88671875" style="252"/>
    <col min="9729" max="9729" width="10.44140625" style="252" customWidth="1"/>
    <col min="9730" max="9730" width="8.109375" style="252" customWidth="1"/>
    <col min="9731" max="9731" width="8.33203125" style="252" customWidth="1"/>
    <col min="9732" max="9737" width="8" style="252" customWidth="1"/>
    <col min="9738" max="9739" width="7.77734375" style="252" customWidth="1"/>
    <col min="9740" max="9741" width="7.6640625" style="252" customWidth="1"/>
    <col min="9742" max="9745" width="7.5546875" style="252" customWidth="1"/>
    <col min="9746" max="9746" width="13.6640625" style="252" customWidth="1"/>
    <col min="9747" max="9984" width="8.88671875" style="252"/>
    <col min="9985" max="9985" width="10.44140625" style="252" customWidth="1"/>
    <col min="9986" max="9986" width="8.109375" style="252" customWidth="1"/>
    <col min="9987" max="9987" width="8.33203125" style="252" customWidth="1"/>
    <col min="9988" max="9993" width="8" style="252" customWidth="1"/>
    <col min="9994" max="9995" width="7.77734375" style="252" customWidth="1"/>
    <col min="9996" max="9997" width="7.6640625" style="252" customWidth="1"/>
    <col min="9998" max="10001" width="7.5546875" style="252" customWidth="1"/>
    <col min="10002" max="10002" width="13.6640625" style="252" customWidth="1"/>
    <col min="10003" max="10240" width="8.88671875" style="252"/>
    <col min="10241" max="10241" width="10.44140625" style="252" customWidth="1"/>
    <col min="10242" max="10242" width="8.109375" style="252" customWidth="1"/>
    <col min="10243" max="10243" width="8.33203125" style="252" customWidth="1"/>
    <col min="10244" max="10249" width="8" style="252" customWidth="1"/>
    <col min="10250" max="10251" width="7.77734375" style="252" customWidth="1"/>
    <col min="10252" max="10253" width="7.6640625" style="252" customWidth="1"/>
    <col min="10254" max="10257" width="7.5546875" style="252" customWidth="1"/>
    <col min="10258" max="10258" width="13.6640625" style="252" customWidth="1"/>
    <col min="10259" max="10496" width="8.88671875" style="252"/>
    <col min="10497" max="10497" width="10.44140625" style="252" customWidth="1"/>
    <col min="10498" max="10498" width="8.109375" style="252" customWidth="1"/>
    <col min="10499" max="10499" width="8.33203125" style="252" customWidth="1"/>
    <col min="10500" max="10505" width="8" style="252" customWidth="1"/>
    <col min="10506" max="10507" width="7.77734375" style="252" customWidth="1"/>
    <col min="10508" max="10509" width="7.6640625" style="252" customWidth="1"/>
    <col min="10510" max="10513" width="7.5546875" style="252" customWidth="1"/>
    <col min="10514" max="10514" width="13.6640625" style="252" customWidth="1"/>
    <col min="10515" max="10752" width="8.88671875" style="252"/>
    <col min="10753" max="10753" width="10.44140625" style="252" customWidth="1"/>
    <col min="10754" max="10754" width="8.109375" style="252" customWidth="1"/>
    <col min="10755" max="10755" width="8.33203125" style="252" customWidth="1"/>
    <col min="10756" max="10761" width="8" style="252" customWidth="1"/>
    <col min="10762" max="10763" width="7.77734375" style="252" customWidth="1"/>
    <col min="10764" max="10765" width="7.6640625" style="252" customWidth="1"/>
    <col min="10766" max="10769" width="7.5546875" style="252" customWidth="1"/>
    <col min="10770" max="10770" width="13.6640625" style="252" customWidth="1"/>
    <col min="10771" max="11008" width="8.88671875" style="252"/>
    <col min="11009" max="11009" width="10.44140625" style="252" customWidth="1"/>
    <col min="11010" max="11010" width="8.109375" style="252" customWidth="1"/>
    <col min="11011" max="11011" width="8.33203125" style="252" customWidth="1"/>
    <col min="11012" max="11017" width="8" style="252" customWidth="1"/>
    <col min="11018" max="11019" width="7.77734375" style="252" customWidth="1"/>
    <col min="11020" max="11021" width="7.6640625" style="252" customWidth="1"/>
    <col min="11022" max="11025" width="7.5546875" style="252" customWidth="1"/>
    <col min="11026" max="11026" width="13.6640625" style="252" customWidth="1"/>
    <col min="11027" max="11264" width="8.88671875" style="252"/>
    <col min="11265" max="11265" width="10.44140625" style="252" customWidth="1"/>
    <col min="11266" max="11266" width="8.109375" style="252" customWidth="1"/>
    <col min="11267" max="11267" width="8.33203125" style="252" customWidth="1"/>
    <col min="11268" max="11273" width="8" style="252" customWidth="1"/>
    <col min="11274" max="11275" width="7.77734375" style="252" customWidth="1"/>
    <col min="11276" max="11277" width="7.6640625" style="252" customWidth="1"/>
    <col min="11278" max="11281" width="7.5546875" style="252" customWidth="1"/>
    <col min="11282" max="11282" width="13.6640625" style="252" customWidth="1"/>
    <col min="11283" max="11520" width="8.88671875" style="252"/>
    <col min="11521" max="11521" width="10.44140625" style="252" customWidth="1"/>
    <col min="11522" max="11522" width="8.109375" style="252" customWidth="1"/>
    <col min="11523" max="11523" width="8.33203125" style="252" customWidth="1"/>
    <col min="11524" max="11529" width="8" style="252" customWidth="1"/>
    <col min="11530" max="11531" width="7.77734375" style="252" customWidth="1"/>
    <col min="11532" max="11533" width="7.6640625" style="252" customWidth="1"/>
    <col min="11534" max="11537" width="7.5546875" style="252" customWidth="1"/>
    <col min="11538" max="11538" width="13.6640625" style="252" customWidth="1"/>
    <col min="11539" max="11776" width="8.88671875" style="252"/>
    <col min="11777" max="11777" width="10.44140625" style="252" customWidth="1"/>
    <col min="11778" max="11778" width="8.109375" style="252" customWidth="1"/>
    <col min="11779" max="11779" width="8.33203125" style="252" customWidth="1"/>
    <col min="11780" max="11785" width="8" style="252" customWidth="1"/>
    <col min="11786" max="11787" width="7.77734375" style="252" customWidth="1"/>
    <col min="11788" max="11789" width="7.6640625" style="252" customWidth="1"/>
    <col min="11790" max="11793" width="7.5546875" style="252" customWidth="1"/>
    <col min="11794" max="11794" width="13.6640625" style="252" customWidth="1"/>
    <col min="11795" max="12032" width="8.88671875" style="252"/>
    <col min="12033" max="12033" width="10.44140625" style="252" customWidth="1"/>
    <col min="12034" max="12034" width="8.109375" style="252" customWidth="1"/>
    <col min="12035" max="12035" width="8.33203125" style="252" customWidth="1"/>
    <col min="12036" max="12041" width="8" style="252" customWidth="1"/>
    <col min="12042" max="12043" width="7.77734375" style="252" customWidth="1"/>
    <col min="12044" max="12045" width="7.6640625" style="252" customWidth="1"/>
    <col min="12046" max="12049" width="7.5546875" style="252" customWidth="1"/>
    <col min="12050" max="12050" width="13.6640625" style="252" customWidth="1"/>
    <col min="12051" max="12288" width="8.88671875" style="252"/>
    <col min="12289" max="12289" width="10.44140625" style="252" customWidth="1"/>
    <col min="12290" max="12290" width="8.109375" style="252" customWidth="1"/>
    <col min="12291" max="12291" width="8.33203125" style="252" customWidth="1"/>
    <col min="12292" max="12297" width="8" style="252" customWidth="1"/>
    <col min="12298" max="12299" width="7.77734375" style="252" customWidth="1"/>
    <col min="12300" max="12301" width="7.6640625" style="252" customWidth="1"/>
    <col min="12302" max="12305" width="7.5546875" style="252" customWidth="1"/>
    <col min="12306" max="12306" width="13.6640625" style="252" customWidth="1"/>
    <col min="12307" max="12544" width="8.88671875" style="252"/>
    <col min="12545" max="12545" width="10.44140625" style="252" customWidth="1"/>
    <col min="12546" max="12546" width="8.109375" style="252" customWidth="1"/>
    <col min="12547" max="12547" width="8.33203125" style="252" customWidth="1"/>
    <col min="12548" max="12553" width="8" style="252" customWidth="1"/>
    <col min="12554" max="12555" width="7.77734375" style="252" customWidth="1"/>
    <col min="12556" max="12557" width="7.6640625" style="252" customWidth="1"/>
    <col min="12558" max="12561" width="7.5546875" style="252" customWidth="1"/>
    <col min="12562" max="12562" width="13.6640625" style="252" customWidth="1"/>
    <col min="12563" max="12800" width="8.88671875" style="252"/>
    <col min="12801" max="12801" width="10.44140625" style="252" customWidth="1"/>
    <col min="12802" max="12802" width="8.109375" style="252" customWidth="1"/>
    <col min="12803" max="12803" width="8.33203125" style="252" customWidth="1"/>
    <col min="12804" max="12809" width="8" style="252" customWidth="1"/>
    <col min="12810" max="12811" width="7.77734375" style="252" customWidth="1"/>
    <col min="12812" max="12813" width="7.6640625" style="252" customWidth="1"/>
    <col min="12814" max="12817" width="7.5546875" style="252" customWidth="1"/>
    <col min="12818" max="12818" width="13.6640625" style="252" customWidth="1"/>
    <col min="12819" max="13056" width="8.88671875" style="252"/>
    <col min="13057" max="13057" width="10.44140625" style="252" customWidth="1"/>
    <col min="13058" max="13058" width="8.109375" style="252" customWidth="1"/>
    <col min="13059" max="13059" width="8.33203125" style="252" customWidth="1"/>
    <col min="13060" max="13065" width="8" style="252" customWidth="1"/>
    <col min="13066" max="13067" width="7.77734375" style="252" customWidth="1"/>
    <col min="13068" max="13069" width="7.6640625" style="252" customWidth="1"/>
    <col min="13070" max="13073" width="7.5546875" style="252" customWidth="1"/>
    <col min="13074" max="13074" width="13.6640625" style="252" customWidth="1"/>
    <col min="13075" max="13312" width="8.88671875" style="252"/>
    <col min="13313" max="13313" width="10.44140625" style="252" customWidth="1"/>
    <col min="13314" max="13314" width="8.109375" style="252" customWidth="1"/>
    <col min="13315" max="13315" width="8.33203125" style="252" customWidth="1"/>
    <col min="13316" max="13321" width="8" style="252" customWidth="1"/>
    <col min="13322" max="13323" width="7.77734375" style="252" customWidth="1"/>
    <col min="13324" max="13325" width="7.6640625" style="252" customWidth="1"/>
    <col min="13326" max="13329" width="7.5546875" style="252" customWidth="1"/>
    <col min="13330" max="13330" width="13.6640625" style="252" customWidth="1"/>
    <col min="13331" max="13568" width="8.88671875" style="252"/>
    <col min="13569" max="13569" width="10.44140625" style="252" customWidth="1"/>
    <col min="13570" max="13570" width="8.109375" style="252" customWidth="1"/>
    <col min="13571" max="13571" width="8.33203125" style="252" customWidth="1"/>
    <col min="13572" max="13577" width="8" style="252" customWidth="1"/>
    <col min="13578" max="13579" width="7.77734375" style="252" customWidth="1"/>
    <col min="13580" max="13581" width="7.6640625" style="252" customWidth="1"/>
    <col min="13582" max="13585" width="7.5546875" style="252" customWidth="1"/>
    <col min="13586" max="13586" width="13.6640625" style="252" customWidth="1"/>
    <col min="13587" max="13824" width="8.88671875" style="252"/>
    <col min="13825" max="13825" width="10.44140625" style="252" customWidth="1"/>
    <col min="13826" max="13826" width="8.109375" style="252" customWidth="1"/>
    <col min="13827" max="13827" width="8.33203125" style="252" customWidth="1"/>
    <col min="13828" max="13833" width="8" style="252" customWidth="1"/>
    <col min="13834" max="13835" width="7.77734375" style="252" customWidth="1"/>
    <col min="13836" max="13837" width="7.6640625" style="252" customWidth="1"/>
    <col min="13838" max="13841" width="7.5546875" style="252" customWidth="1"/>
    <col min="13842" max="13842" width="13.6640625" style="252" customWidth="1"/>
    <col min="13843" max="14080" width="8.88671875" style="252"/>
    <col min="14081" max="14081" width="10.44140625" style="252" customWidth="1"/>
    <col min="14082" max="14082" width="8.109375" style="252" customWidth="1"/>
    <col min="14083" max="14083" width="8.33203125" style="252" customWidth="1"/>
    <col min="14084" max="14089" width="8" style="252" customWidth="1"/>
    <col min="14090" max="14091" width="7.77734375" style="252" customWidth="1"/>
    <col min="14092" max="14093" width="7.6640625" style="252" customWidth="1"/>
    <col min="14094" max="14097" width="7.5546875" style="252" customWidth="1"/>
    <col min="14098" max="14098" width="13.6640625" style="252" customWidth="1"/>
    <col min="14099" max="14336" width="8.88671875" style="252"/>
    <col min="14337" max="14337" width="10.44140625" style="252" customWidth="1"/>
    <col min="14338" max="14338" width="8.109375" style="252" customWidth="1"/>
    <col min="14339" max="14339" width="8.33203125" style="252" customWidth="1"/>
    <col min="14340" max="14345" width="8" style="252" customWidth="1"/>
    <col min="14346" max="14347" width="7.77734375" style="252" customWidth="1"/>
    <col min="14348" max="14349" width="7.6640625" style="252" customWidth="1"/>
    <col min="14350" max="14353" width="7.5546875" style="252" customWidth="1"/>
    <col min="14354" max="14354" width="13.6640625" style="252" customWidth="1"/>
    <col min="14355" max="14592" width="8.88671875" style="252"/>
    <col min="14593" max="14593" width="10.44140625" style="252" customWidth="1"/>
    <col min="14594" max="14594" width="8.109375" style="252" customWidth="1"/>
    <col min="14595" max="14595" width="8.33203125" style="252" customWidth="1"/>
    <col min="14596" max="14601" width="8" style="252" customWidth="1"/>
    <col min="14602" max="14603" width="7.77734375" style="252" customWidth="1"/>
    <col min="14604" max="14605" width="7.6640625" style="252" customWidth="1"/>
    <col min="14606" max="14609" width="7.5546875" style="252" customWidth="1"/>
    <col min="14610" max="14610" width="13.6640625" style="252" customWidth="1"/>
    <col min="14611" max="14848" width="8.88671875" style="252"/>
    <col min="14849" max="14849" width="10.44140625" style="252" customWidth="1"/>
    <col min="14850" max="14850" width="8.109375" style="252" customWidth="1"/>
    <col min="14851" max="14851" width="8.33203125" style="252" customWidth="1"/>
    <col min="14852" max="14857" width="8" style="252" customWidth="1"/>
    <col min="14858" max="14859" width="7.77734375" style="252" customWidth="1"/>
    <col min="14860" max="14861" width="7.6640625" style="252" customWidth="1"/>
    <col min="14862" max="14865" width="7.5546875" style="252" customWidth="1"/>
    <col min="14866" max="14866" width="13.6640625" style="252" customWidth="1"/>
    <col min="14867" max="15104" width="8.88671875" style="252"/>
    <col min="15105" max="15105" width="10.44140625" style="252" customWidth="1"/>
    <col min="15106" max="15106" width="8.109375" style="252" customWidth="1"/>
    <col min="15107" max="15107" width="8.33203125" style="252" customWidth="1"/>
    <col min="15108" max="15113" width="8" style="252" customWidth="1"/>
    <col min="15114" max="15115" width="7.77734375" style="252" customWidth="1"/>
    <col min="15116" max="15117" width="7.6640625" style="252" customWidth="1"/>
    <col min="15118" max="15121" width="7.5546875" style="252" customWidth="1"/>
    <col min="15122" max="15122" width="13.6640625" style="252" customWidth="1"/>
    <col min="15123" max="15360" width="8.88671875" style="252"/>
    <col min="15361" max="15361" width="10.44140625" style="252" customWidth="1"/>
    <col min="15362" max="15362" width="8.109375" style="252" customWidth="1"/>
    <col min="15363" max="15363" width="8.33203125" style="252" customWidth="1"/>
    <col min="15364" max="15369" width="8" style="252" customWidth="1"/>
    <col min="15370" max="15371" width="7.77734375" style="252" customWidth="1"/>
    <col min="15372" max="15373" width="7.6640625" style="252" customWidth="1"/>
    <col min="15374" max="15377" width="7.5546875" style="252" customWidth="1"/>
    <col min="15378" max="15378" width="13.6640625" style="252" customWidth="1"/>
    <col min="15379" max="15616" width="8.88671875" style="252"/>
    <col min="15617" max="15617" width="10.44140625" style="252" customWidth="1"/>
    <col min="15618" max="15618" width="8.109375" style="252" customWidth="1"/>
    <col min="15619" max="15619" width="8.33203125" style="252" customWidth="1"/>
    <col min="15620" max="15625" width="8" style="252" customWidth="1"/>
    <col min="15626" max="15627" width="7.77734375" style="252" customWidth="1"/>
    <col min="15628" max="15629" width="7.6640625" style="252" customWidth="1"/>
    <col min="15630" max="15633" width="7.5546875" style="252" customWidth="1"/>
    <col min="15634" max="15634" width="13.6640625" style="252" customWidth="1"/>
    <col min="15635" max="15872" width="8.88671875" style="252"/>
    <col min="15873" max="15873" width="10.44140625" style="252" customWidth="1"/>
    <col min="15874" max="15874" width="8.109375" style="252" customWidth="1"/>
    <col min="15875" max="15875" width="8.33203125" style="252" customWidth="1"/>
    <col min="15876" max="15881" width="8" style="252" customWidth="1"/>
    <col min="15882" max="15883" width="7.77734375" style="252" customWidth="1"/>
    <col min="15884" max="15885" width="7.6640625" style="252" customWidth="1"/>
    <col min="15886" max="15889" width="7.5546875" style="252" customWidth="1"/>
    <col min="15890" max="15890" width="13.6640625" style="252" customWidth="1"/>
    <col min="15891" max="16128" width="8.88671875" style="252"/>
    <col min="16129" max="16129" width="10.44140625" style="252" customWidth="1"/>
    <col min="16130" max="16130" width="8.109375" style="252" customWidth="1"/>
    <col min="16131" max="16131" width="8.33203125" style="252" customWidth="1"/>
    <col min="16132" max="16137" width="8" style="252" customWidth="1"/>
    <col min="16138" max="16139" width="7.77734375" style="252" customWidth="1"/>
    <col min="16140" max="16141" width="7.6640625" style="252" customWidth="1"/>
    <col min="16142" max="16145" width="7.5546875" style="252" customWidth="1"/>
    <col min="16146" max="16146" width="13.6640625" style="252" customWidth="1"/>
    <col min="16147" max="16384" width="8.88671875" style="252"/>
  </cols>
  <sheetData>
    <row r="1" spans="1:18" s="250" customFormat="1" ht="42.95" customHeight="1">
      <c r="A1" s="316" t="s">
        <v>222</v>
      </c>
      <c r="B1" s="316"/>
      <c r="C1" s="316"/>
      <c r="D1" s="316"/>
      <c r="E1" s="316"/>
      <c r="F1" s="316"/>
      <c r="G1" s="316"/>
      <c r="H1" s="316"/>
      <c r="I1" s="316"/>
      <c r="J1" s="264"/>
      <c r="K1" s="316" t="s">
        <v>223</v>
      </c>
      <c r="L1" s="316"/>
      <c r="M1" s="316"/>
      <c r="N1" s="316"/>
      <c r="O1" s="316"/>
      <c r="P1" s="316"/>
      <c r="Q1" s="316"/>
      <c r="R1" s="316"/>
    </row>
    <row r="2" spans="1:18" s="251" customFormat="1" ht="21.95" customHeight="1" thickBot="1">
      <c r="A2" s="229" t="s">
        <v>224</v>
      </c>
      <c r="B2" s="257"/>
      <c r="C2" s="257"/>
      <c r="D2" s="257"/>
      <c r="E2" s="257"/>
      <c r="F2" s="257"/>
      <c r="G2" s="257"/>
      <c r="H2" s="257"/>
      <c r="I2" s="257"/>
      <c r="J2" s="229"/>
      <c r="K2" s="258"/>
      <c r="L2" s="258"/>
      <c r="M2" s="257"/>
      <c r="N2" s="257"/>
      <c r="O2" s="257"/>
      <c r="P2" s="257"/>
      <c r="Q2" s="258"/>
      <c r="R2" s="258" t="s">
        <v>221</v>
      </c>
    </row>
    <row r="3" spans="1:18" ht="20.25" customHeight="1" thickTop="1">
      <c r="A3" s="75" t="s">
        <v>66</v>
      </c>
      <c r="B3" s="317" t="s">
        <v>225</v>
      </c>
      <c r="C3" s="318"/>
      <c r="D3" s="317" t="s">
        <v>226</v>
      </c>
      <c r="E3" s="318"/>
      <c r="F3" s="319" t="s">
        <v>227</v>
      </c>
      <c r="G3" s="319"/>
      <c r="H3" s="319" t="s">
        <v>228</v>
      </c>
      <c r="I3" s="317"/>
      <c r="K3" s="320" t="s">
        <v>229</v>
      </c>
      <c r="L3" s="318"/>
      <c r="M3" s="317" t="s">
        <v>230</v>
      </c>
      <c r="N3" s="318"/>
      <c r="O3" s="317" t="s">
        <v>231</v>
      </c>
      <c r="P3" s="318"/>
      <c r="Q3" s="317" t="s">
        <v>232</v>
      </c>
      <c r="R3" s="320"/>
    </row>
    <row r="4" spans="1:18" ht="23.25" customHeight="1">
      <c r="A4" s="53" t="s">
        <v>82</v>
      </c>
      <c r="B4" s="311" t="s">
        <v>46</v>
      </c>
      <c r="C4" s="313"/>
      <c r="D4" s="321" t="s">
        <v>233</v>
      </c>
      <c r="E4" s="313"/>
      <c r="F4" s="322" t="s">
        <v>234</v>
      </c>
      <c r="G4" s="322"/>
      <c r="H4" s="322" t="s">
        <v>219</v>
      </c>
      <c r="I4" s="321"/>
      <c r="K4" s="323" t="s">
        <v>235</v>
      </c>
      <c r="L4" s="313"/>
      <c r="M4" s="321" t="s">
        <v>236</v>
      </c>
      <c r="N4" s="313"/>
      <c r="O4" s="321" t="s">
        <v>237</v>
      </c>
      <c r="P4" s="313"/>
      <c r="Q4" s="311" t="s">
        <v>238</v>
      </c>
      <c r="R4" s="312"/>
    </row>
    <row r="5" spans="1:18" ht="18" customHeight="1">
      <c r="A5" s="53" t="s">
        <v>91</v>
      </c>
      <c r="B5" s="32" t="s">
        <v>239</v>
      </c>
      <c r="C5" s="32" t="s">
        <v>240</v>
      </c>
      <c r="D5" s="32" t="s">
        <v>239</v>
      </c>
      <c r="E5" s="32" t="s">
        <v>240</v>
      </c>
      <c r="F5" s="32" t="s">
        <v>239</v>
      </c>
      <c r="G5" s="32" t="s">
        <v>240</v>
      </c>
      <c r="H5" s="32" t="s">
        <v>239</v>
      </c>
      <c r="I5" s="33" t="s">
        <v>240</v>
      </c>
      <c r="J5" s="24"/>
      <c r="K5" s="37" t="s">
        <v>239</v>
      </c>
      <c r="L5" s="32" t="s">
        <v>240</v>
      </c>
      <c r="M5" s="32" t="s">
        <v>239</v>
      </c>
      <c r="N5" s="32" t="s">
        <v>240</v>
      </c>
      <c r="O5" s="32" t="s">
        <v>239</v>
      </c>
      <c r="P5" s="32" t="s">
        <v>240</v>
      </c>
      <c r="Q5" s="32" t="s">
        <v>239</v>
      </c>
      <c r="R5" s="33" t="s">
        <v>240</v>
      </c>
    </row>
    <row r="6" spans="1:18" ht="28.5" customHeight="1">
      <c r="A6" s="84" t="s">
        <v>26</v>
      </c>
      <c r="B6" s="259" t="s">
        <v>241</v>
      </c>
      <c r="C6" s="259" t="s">
        <v>242</v>
      </c>
      <c r="D6" s="259" t="s">
        <v>241</v>
      </c>
      <c r="E6" s="259" t="s">
        <v>242</v>
      </c>
      <c r="F6" s="259" t="s">
        <v>241</v>
      </c>
      <c r="G6" s="259" t="s">
        <v>242</v>
      </c>
      <c r="H6" s="259" t="s">
        <v>241</v>
      </c>
      <c r="I6" s="260" t="s">
        <v>242</v>
      </c>
      <c r="J6" s="261"/>
      <c r="K6" s="246" t="s">
        <v>241</v>
      </c>
      <c r="L6" s="259" t="s">
        <v>242</v>
      </c>
      <c r="M6" s="259" t="s">
        <v>241</v>
      </c>
      <c r="N6" s="259" t="s">
        <v>242</v>
      </c>
      <c r="O6" s="259" t="s">
        <v>241</v>
      </c>
      <c r="P6" s="259" t="s">
        <v>242</v>
      </c>
      <c r="Q6" s="259" t="s">
        <v>241</v>
      </c>
      <c r="R6" s="260" t="s">
        <v>242</v>
      </c>
    </row>
    <row r="7" spans="1:18" s="253" customFormat="1" ht="41.1" customHeight="1">
      <c r="A7" s="83">
        <v>2011</v>
      </c>
      <c r="B7" s="288" t="s">
        <v>215</v>
      </c>
      <c r="C7" s="289" t="s">
        <v>215</v>
      </c>
      <c r="D7" s="289" t="s">
        <v>215</v>
      </c>
      <c r="E7" s="289" t="s">
        <v>215</v>
      </c>
      <c r="F7" s="289" t="s">
        <v>215</v>
      </c>
      <c r="G7" s="289" t="s">
        <v>215</v>
      </c>
      <c r="H7" s="289" t="s">
        <v>215</v>
      </c>
      <c r="I7" s="289" t="s">
        <v>215</v>
      </c>
      <c r="J7" s="289"/>
      <c r="K7" s="289" t="s">
        <v>215</v>
      </c>
      <c r="L7" s="289" t="s">
        <v>215</v>
      </c>
      <c r="M7" s="289" t="s">
        <v>215</v>
      </c>
      <c r="N7" s="289" t="s">
        <v>215</v>
      </c>
      <c r="O7" s="289" t="s">
        <v>215</v>
      </c>
      <c r="P7" s="289" t="s">
        <v>215</v>
      </c>
      <c r="Q7" s="289" t="s">
        <v>215</v>
      </c>
      <c r="R7" s="289" t="s">
        <v>215</v>
      </c>
    </row>
    <row r="8" spans="1:18" s="253" customFormat="1" ht="41.1" customHeight="1">
      <c r="A8" s="83">
        <v>2012</v>
      </c>
      <c r="B8" s="288" t="s">
        <v>215</v>
      </c>
      <c r="C8" s="289" t="s">
        <v>215</v>
      </c>
      <c r="D8" s="289" t="s">
        <v>215</v>
      </c>
      <c r="E8" s="289" t="s">
        <v>215</v>
      </c>
      <c r="F8" s="289" t="s">
        <v>215</v>
      </c>
      <c r="G8" s="289" t="s">
        <v>215</v>
      </c>
      <c r="H8" s="289" t="s">
        <v>215</v>
      </c>
      <c r="I8" s="289" t="s">
        <v>215</v>
      </c>
      <c r="J8" s="289"/>
      <c r="K8" s="289" t="s">
        <v>215</v>
      </c>
      <c r="L8" s="289" t="s">
        <v>215</v>
      </c>
      <c r="M8" s="289" t="s">
        <v>215</v>
      </c>
      <c r="N8" s="289" t="s">
        <v>215</v>
      </c>
      <c r="O8" s="289" t="s">
        <v>215</v>
      </c>
      <c r="P8" s="289" t="s">
        <v>215</v>
      </c>
      <c r="Q8" s="289" t="s">
        <v>215</v>
      </c>
      <c r="R8" s="289" t="s">
        <v>215</v>
      </c>
    </row>
    <row r="9" spans="1:18" s="253" customFormat="1" ht="41.1" customHeight="1">
      <c r="A9" s="83">
        <v>2013</v>
      </c>
      <c r="B9" s="288" t="s">
        <v>215</v>
      </c>
      <c r="C9" s="289" t="s">
        <v>215</v>
      </c>
      <c r="D9" s="289" t="s">
        <v>215</v>
      </c>
      <c r="E9" s="289" t="s">
        <v>215</v>
      </c>
      <c r="F9" s="289" t="s">
        <v>215</v>
      </c>
      <c r="G9" s="289" t="s">
        <v>215</v>
      </c>
      <c r="H9" s="289" t="s">
        <v>215</v>
      </c>
      <c r="I9" s="289" t="s">
        <v>215</v>
      </c>
      <c r="J9" s="289"/>
      <c r="K9" s="289" t="s">
        <v>215</v>
      </c>
      <c r="L9" s="289" t="s">
        <v>215</v>
      </c>
      <c r="M9" s="289" t="s">
        <v>215</v>
      </c>
      <c r="N9" s="289" t="s">
        <v>215</v>
      </c>
      <c r="O9" s="289" t="s">
        <v>215</v>
      </c>
      <c r="P9" s="289" t="s">
        <v>215</v>
      </c>
      <c r="Q9" s="289" t="s">
        <v>215</v>
      </c>
      <c r="R9" s="289" t="s">
        <v>215</v>
      </c>
    </row>
    <row r="10" spans="1:18" s="253" customFormat="1" ht="41.1" customHeight="1">
      <c r="A10" s="83">
        <v>2014</v>
      </c>
      <c r="B10" s="288" t="s">
        <v>215</v>
      </c>
      <c r="C10" s="289" t="s">
        <v>215</v>
      </c>
      <c r="D10" s="289" t="s">
        <v>215</v>
      </c>
      <c r="E10" s="289" t="s">
        <v>215</v>
      </c>
      <c r="F10" s="289" t="s">
        <v>215</v>
      </c>
      <c r="G10" s="289" t="s">
        <v>215</v>
      </c>
      <c r="H10" s="289" t="s">
        <v>215</v>
      </c>
      <c r="I10" s="289" t="s">
        <v>215</v>
      </c>
      <c r="J10" s="289"/>
      <c r="K10" s="289" t="s">
        <v>215</v>
      </c>
      <c r="L10" s="289" t="s">
        <v>215</v>
      </c>
      <c r="M10" s="289" t="s">
        <v>215</v>
      </c>
      <c r="N10" s="289" t="s">
        <v>215</v>
      </c>
      <c r="O10" s="289" t="s">
        <v>215</v>
      </c>
      <c r="P10" s="289" t="s">
        <v>215</v>
      </c>
      <c r="Q10" s="289" t="s">
        <v>215</v>
      </c>
      <c r="R10" s="289" t="s">
        <v>215</v>
      </c>
    </row>
    <row r="11" spans="1:18" s="254" customFormat="1" ht="41.1" customHeight="1">
      <c r="A11" s="113">
        <v>2015</v>
      </c>
      <c r="B11" s="294">
        <f>SUM(D11,F11,H11,K11,M11,O11,Q11)</f>
        <v>98651</v>
      </c>
      <c r="C11" s="290">
        <f>SUM(E11,G11,I11,L11,N11,P11,R11)</f>
        <v>84414</v>
      </c>
      <c r="D11" s="290">
        <v>75850</v>
      </c>
      <c r="E11" s="290">
        <v>75850</v>
      </c>
      <c r="F11" s="290">
        <v>6915</v>
      </c>
      <c r="G11" s="290">
        <v>6915</v>
      </c>
      <c r="H11" s="290">
        <v>14237</v>
      </c>
      <c r="I11" s="111" t="s">
        <v>213</v>
      </c>
      <c r="J11" s="290"/>
      <c r="K11" s="111" t="s">
        <v>213</v>
      </c>
      <c r="L11" s="111" t="s">
        <v>213</v>
      </c>
      <c r="M11" s="111" t="s">
        <v>213</v>
      </c>
      <c r="N11" s="111" t="s">
        <v>213</v>
      </c>
      <c r="O11" s="290">
        <v>1649</v>
      </c>
      <c r="P11" s="290">
        <v>1649</v>
      </c>
      <c r="Q11" s="111" t="s">
        <v>213</v>
      </c>
      <c r="R11" s="111" t="s">
        <v>213</v>
      </c>
    </row>
    <row r="12" spans="1:18" s="253" customFormat="1" ht="41.1" customHeight="1">
      <c r="A12" s="91" t="s">
        <v>243</v>
      </c>
      <c r="B12" s="302">
        <f t="shared" ref="B12:C18" si="0">SUM(D12,F12,H12,K12,M12,O12,Q12)</f>
        <v>18759.03</v>
      </c>
      <c r="C12" s="303">
        <f t="shared" si="0"/>
        <v>16054</v>
      </c>
      <c r="D12" s="291">
        <v>14427</v>
      </c>
      <c r="E12" s="291">
        <v>14427</v>
      </c>
      <c r="F12" s="291">
        <v>1314</v>
      </c>
      <c r="G12" s="291">
        <v>1314</v>
      </c>
      <c r="H12" s="292">
        <f>H11*19%</f>
        <v>2705.03</v>
      </c>
      <c r="I12" s="111" t="s">
        <v>213</v>
      </c>
      <c r="J12" s="290"/>
      <c r="K12" s="111" t="s">
        <v>213</v>
      </c>
      <c r="L12" s="111" t="s">
        <v>213</v>
      </c>
      <c r="M12" s="111" t="s">
        <v>213</v>
      </c>
      <c r="N12" s="111" t="s">
        <v>213</v>
      </c>
      <c r="O12" s="292">
        <v>313</v>
      </c>
      <c r="P12" s="292">
        <v>313</v>
      </c>
      <c r="Q12" s="111" t="s">
        <v>213</v>
      </c>
      <c r="R12" s="111" t="s">
        <v>213</v>
      </c>
    </row>
    <row r="13" spans="1:18" s="253" customFormat="1" ht="41.1" customHeight="1">
      <c r="A13" s="91" t="s">
        <v>244</v>
      </c>
      <c r="B13" s="302">
        <f t="shared" si="0"/>
        <v>8377.33</v>
      </c>
      <c r="C13" s="303">
        <f t="shared" si="0"/>
        <v>7096</v>
      </c>
      <c r="D13" s="291">
        <v>6830</v>
      </c>
      <c r="E13" s="291">
        <v>6830</v>
      </c>
      <c r="F13" s="291">
        <v>118</v>
      </c>
      <c r="G13" s="291">
        <v>118</v>
      </c>
      <c r="H13" s="292">
        <f>H11*9%</f>
        <v>1281.33</v>
      </c>
      <c r="I13" s="111" t="s">
        <v>213</v>
      </c>
      <c r="J13" s="290"/>
      <c r="K13" s="111" t="s">
        <v>213</v>
      </c>
      <c r="L13" s="111" t="s">
        <v>213</v>
      </c>
      <c r="M13" s="111" t="s">
        <v>213</v>
      </c>
      <c r="N13" s="111" t="s">
        <v>213</v>
      </c>
      <c r="O13" s="292">
        <v>148</v>
      </c>
      <c r="P13" s="292">
        <v>148</v>
      </c>
      <c r="Q13" s="111" t="s">
        <v>213</v>
      </c>
      <c r="R13" s="111" t="s">
        <v>213</v>
      </c>
    </row>
    <row r="14" spans="1:18" s="253" customFormat="1" ht="41.1" customHeight="1">
      <c r="A14" s="91" t="s">
        <v>245</v>
      </c>
      <c r="B14" s="302">
        <f t="shared" si="0"/>
        <v>34521.949999999997</v>
      </c>
      <c r="C14" s="303">
        <f t="shared" si="0"/>
        <v>29539</v>
      </c>
      <c r="D14" s="291">
        <v>26542</v>
      </c>
      <c r="E14" s="291">
        <v>26542</v>
      </c>
      <c r="F14" s="291">
        <v>2420</v>
      </c>
      <c r="G14" s="291">
        <v>2420</v>
      </c>
      <c r="H14" s="292">
        <f>H11*35%</f>
        <v>4982.95</v>
      </c>
      <c r="I14" s="111" t="s">
        <v>213</v>
      </c>
      <c r="J14" s="290"/>
      <c r="K14" s="111" t="s">
        <v>213</v>
      </c>
      <c r="L14" s="111" t="s">
        <v>213</v>
      </c>
      <c r="M14" s="111" t="s">
        <v>213</v>
      </c>
      <c r="N14" s="111" t="s">
        <v>213</v>
      </c>
      <c r="O14" s="292">
        <v>577</v>
      </c>
      <c r="P14" s="292">
        <v>577</v>
      </c>
      <c r="Q14" s="111" t="s">
        <v>213</v>
      </c>
      <c r="R14" s="111" t="s">
        <v>213</v>
      </c>
    </row>
    <row r="15" spans="1:18" s="253" customFormat="1" ht="41.1" customHeight="1">
      <c r="A15" s="91" t="s">
        <v>246</v>
      </c>
      <c r="B15" s="302">
        <f t="shared" si="0"/>
        <v>8885.33</v>
      </c>
      <c r="C15" s="303">
        <f t="shared" si="0"/>
        <v>7604</v>
      </c>
      <c r="D15" s="291">
        <v>6830</v>
      </c>
      <c r="E15" s="291">
        <v>6830</v>
      </c>
      <c r="F15" s="291">
        <v>622</v>
      </c>
      <c r="G15" s="291">
        <v>622</v>
      </c>
      <c r="H15" s="292">
        <f>H11*9%</f>
        <v>1281.33</v>
      </c>
      <c r="I15" s="111" t="s">
        <v>213</v>
      </c>
      <c r="J15" s="290"/>
      <c r="K15" s="111" t="s">
        <v>213</v>
      </c>
      <c r="L15" s="111" t="s">
        <v>213</v>
      </c>
      <c r="M15" s="111" t="s">
        <v>213</v>
      </c>
      <c r="N15" s="111" t="s">
        <v>213</v>
      </c>
      <c r="O15" s="292">
        <v>152</v>
      </c>
      <c r="P15" s="292">
        <v>152</v>
      </c>
      <c r="Q15" s="111" t="s">
        <v>213</v>
      </c>
      <c r="R15" s="111" t="s">
        <v>213</v>
      </c>
    </row>
    <row r="16" spans="1:18" s="253" customFormat="1" ht="41.1" customHeight="1">
      <c r="A16" s="91" t="s">
        <v>247</v>
      </c>
      <c r="B16" s="302">
        <f t="shared" si="0"/>
        <v>14794.55</v>
      </c>
      <c r="C16" s="303">
        <f t="shared" si="0"/>
        <v>12659</v>
      </c>
      <c r="D16" s="291">
        <v>11375</v>
      </c>
      <c r="E16" s="291">
        <v>11375</v>
      </c>
      <c r="F16" s="291">
        <v>1037</v>
      </c>
      <c r="G16" s="291">
        <v>1037</v>
      </c>
      <c r="H16" s="292">
        <f>H11*15%</f>
        <v>2135.5499999999997</v>
      </c>
      <c r="I16" s="111" t="s">
        <v>213</v>
      </c>
      <c r="J16" s="290"/>
      <c r="K16" s="111" t="s">
        <v>213</v>
      </c>
      <c r="L16" s="111" t="s">
        <v>213</v>
      </c>
      <c r="M16" s="111" t="s">
        <v>213</v>
      </c>
      <c r="N16" s="111" t="s">
        <v>213</v>
      </c>
      <c r="O16" s="292">
        <v>247</v>
      </c>
      <c r="P16" s="292">
        <v>247</v>
      </c>
      <c r="Q16" s="111" t="s">
        <v>213</v>
      </c>
      <c r="R16" s="111" t="s">
        <v>213</v>
      </c>
    </row>
    <row r="17" spans="1:18" s="253" customFormat="1" ht="41.1" customHeight="1">
      <c r="A17" s="91" t="s">
        <v>114</v>
      </c>
      <c r="B17" s="302">
        <f t="shared" si="0"/>
        <v>8896.33</v>
      </c>
      <c r="C17" s="303">
        <f t="shared" si="0"/>
        <v>7615</v>
      </c>
      <c r="D17" s="291">
        <v>6825</v>
      </c>
      <c r="E17" s="291">
        <v>6825</v>
      </c>
      <c r="F17" s="291">
        <v>650</v>
      </c>
      <c r="G17" s="291">
        <v>650</v>
      </c>
      <c r="H17" s="292">
        <f>H11*9%</f>
        <v>1281.33</v>
      </c>
      <c r="I17" s="111" t="s">
        <v>213</v>
      </c>
      <c r="J17" s="290"/>
      <c r="K17" s="111" t="s">
        <v>213</v>
      </c>
      <c r="L17" s="111" t="s">
        <v>213</v>
      </c>
      <c r="M17" s="111" t="s">
        <v>213</v>
      </c>
      <c r="N17" s="111" t="s">
        <v>213</v>
      </c>
      <c r="O17" s="292">
        <v>140</v>
      </c>
      <c r="P17" s="292">
        <v>140</v>
      </c>
      <c r="Q17" s="111" t="s">
        <v>213</v>
      </c>
      <c r="R17" s="111" t="s">
        <v>213</v>
      </c>
    </row>
    <row r="18" spans="1:18" s="253" customFormat="1" ht="41.1" customHeight="1" thickBot="1">
      <c r="A18" s="94" t="s">
        <v>248</v>
      </c>
      <c r="B18" s="304">
        <f t="shared" si="0"/>
        <v>4416.4799999999996</v>
      </c>
      <c r="C18" s="305">
        <f t="shared" si="0"/>
        <v>3847</v>
      </c>
      <c r="D18" s="266">
        <v>3021</v>
      </c>
      <c r="E18" s="266">
        <v>3021</v>
      </c>
      <c r="F18" s="293">
        <v>754</v>
      </c>
      <c r="G18" s="293">
        <v>754</v>
      </c>
      <c r="H18" s="293">
        <f>H11*4%</f>
        <v>569.48</v>
      </c>
      <c r="I18" s="240" t="s">
        <v>213</v>
      </c>
      <c r="J18" s="290"/>
      <c r="K18" s="240" t="s">
        <v>213</v>
      </c>
      <c r="L18" s="240" t="s">
        <v>213</v>
      </c>
      <c r="M18" s="240" t="s">
        <v>213</v>
      </c>
      <c r="N18" s="240" t="s">
        <v>213</v>
      </c>
      <c r="O18" s="293">
        <v>72</v>
      </c>
      <c r="P18" s="293">
        <v>72</v>
      </c>
      <c r="Q18" s="240" t="s">
        <v>213</v>
      </c>
      <c r="R18" s="240" t="s">
        <v>213</v>
      </c>
    </row>
    <row r="19" spans="1:18" s="255" customFormat="1" ht="12" thickTop="1">
      <c r="A19" s="262" t="s">
        <v>249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3"/>
      <c r="L19" s="263"/>
      <c r="M19" s="262"/>
      <c r="N19" s="262"/>
      <c r="O19" s="262"/>
      <c r="P19" s="262"/>
      <c r="Q19" s="229"/>
      <c r="R19" s="229"/>
    </row>
    <row r="20" spans="1:18" ht="14.25" customHeight="1">
      <c r="A20" s="265" t="s">
        <v>220</v>
      </c>
      <c r="K20" s="252"/>
      <c r="L20" s="252"/>
      <c r="M20" s="252"/>
      <c r="N20" s="252"/>
      <c r="O20" s="252"/>
      <c r="P20" s="252"/>
      <c r="Q20" s="252"/>
      <c r="R20" s="252"/>
    </row>
    <row r="21" spans="1:18" ht="18.75" customHeight="1">
      <c r="K21" s="252"/>
      <c r="L21" s="252"/>
      <c r="M21" s="252"/>
      <c r="N21" s="252"/>
      <c r="O21" s="252"/>
      <c r="P21" s="252"/>
      <c r="Q21" s="252"/>
      <c r="R21" s="252"/>
    </row>
    <row r="22" spans="1:18" ht="21.75" hidden="1" customHeight="1">
      <c r="K22" s="252"/>
      <c r="L22" s="252"/>
      <c r="M22" s="252"/>
      <c r="N22" s="252"/>
      <c r="O22" s="252"/>
      <c r="P22" s="252"/>
      <c r="Q22" s="252"/>
      <c r="R22" s="252"/>
    </row>
    <row r="23" spans="1:18" ht="21.75" hidden="1" customHeight="1">
      <c r="K23" s="252"/>
      <c r="L23" s="252"/>
      <c r="M23" s="252"/>
      <c r="N23" s="252"/>
      <c r="O23" s="252"/>
      <c r="P23" s="252"/>
      <c r="Q23" s="252"/>
      <c r="R23" s="252"/>
    </row>
    <row r="24" spans="1:18" ht="21.75" hidden="1" customHeight="1">
      <c r="K24" s="252"/>
      <c r="L24" s="252"/>
      <c r="M24" s="252"/>
      <c r="N24" s="252"/>
      <c r="O24" s="252"/>
      <c r="P24" s="252"/>
      <c r="Q24" s="252"/>
      <c r="R24" s="252"/>
    </row>
    <row r="25" spans="1:18" ht="21.75" hidden="1" customHeight="1">
      <c r="K25" s="252"/>
      <c r="L25" s="252"/>
      <c r="M25" s="252"/>
      <c r="N25" s="252"/>
      <c r="O25" s="252"/>
      <c r="P25" s="252"/>
      <c r="Q25" s="252"/>
      <c r="R25" s="252"/>
    </row>
    <row r="26" spans="1:18" ht="21.75" hidden="1" customHeight="1">
      <c r="K26" s="252"/>
      <c r="L26" s="252"/>
      <c r="M26" s="252"/>
      <c r="N26" s="252"/>
      <c r="O26" s="252"/>
      <c r="P26" s="252"/>
      <c r="Q26" s="252"/>
      <c r="R26" s="252"/>
    </row>
    <row r="27" spans="1:18" ht="21.75" hidden="1" customHeight="1">
      <c r="K27" s="252"/>
      <c r="L27" s="252"/>
      <c r="M27" s="252"/>
      <c r="N27" s="252"/>
      <c r="O27" s="252"/>
      <c r="P27" s="252"/>
      <c r="Q27" s="252"/>
      <c r="R27" s="252"/>
    </row>
    <row r="28" spans="1:18" ht="21.75" hidden="1" customHeight="1">
      <c r="K28" s="252"/>
      <c r="L28" s="252"/>
      <c r="M28" s="252"/>
      <c r="N28" s="252"/>
      <c r="O28" s="252"/>
      <c r="P28" s="252"/>
      <c r="Q28" s="252"/>
      <c r="R28" s="252"/>
    </row>
    <row r="29" spans="1:18" ht="21.95" hidden="1" customHeight="1">
      <c r="K29" s="252"/>
      <c r="L29" s="252"/>
      <c r="M29" s="252"/>
      <c r="N29" s="252"/>
      <c r="O29" s="252"/>
      <c r="P29" s="252"/>
      <c r="Q29" s="252"/>
      <c r="R29" s="252"/>
    </row>
    <row r="30" spans="1:18" ht="21.75" hidden="1" customHeight="1">
      <c r="K30" s="252"/>
      <c r="L30" s="252"/>
      <c r="M30" s="252"/>
      <c r="N30" s="252"/>
      <c r="O30" s="252"/>
      <c r="P30" s="252"/>
      <c r="Q30" s="252"/>
      <c r="R30" s="252"/>
    </row>
    <row r="31" spans="1:18" ht="21.75" hidden="1" customHeight="1">
      <c r="K31" s="252"/>
      <c r="L31" s="252"/>
      <c r="M31" s="252"/>
      <c r="N31" s="252"/>
      <c r="O31" s="252"/>
      <c r="P31" s="252"/>
      <c r="Q31" s="252"/>
      <c r="R31" s="252"/>
    </row>
    <row r="32" spans="1:18" ht="21.75" hidden="1" customHeight="1">
      <c r="K32" s="252"/>
      <c r="L32" s="252"/>
      <c r="M32" s="252"/>
      <c r="N32" s="252"/>
      <c r="O32" s="252"/>
      <c r="P32" s="252"/>
      <c r="Q32" s="252"/>
      <c r="R32" s="252"/>
    </row>
    <row r="33" spans="11:18" ht="21.95" hidden="1" customHeight="1">
      <c r="K33" s="252"/>
      <c r="L33" s="252"/>
      <c r="M33" s="252"/>
      <c r="N33" s="252"/>
      <c r="O33" s="252"/>
      <c r="P33" s="252"/>
      <c r="Q33" s="252"/>
      <c r="R33" s="252"/>
    </row>
    <row r="34" spans="11:18" ht="21.75" hidden="1" customHeight="1">
      <c r="K34" s="252"/>
      <c r="L34" s="252"/>
      <c r="M34" s="252"/>
      <c r="N34" s="252"/>
      <c r="O34" s="252"/>
      <c r="P34" s="252"/>
      <c r="Q34" s="252"/>
      <c r="R34" s="252"/>
    </row>
    <row r="35" spans="11:18" ht="21.95" hidden="1" customHeight="1">
      <c r="K35" s="252"/>
      <c r="L35" s="252"/>
      <c r="M35" s="252"/>
      <c r="N35" s="252"/>
      <c r="O35" s="252"/>
      <c r="P35" s="252"/>
      <c r="Q35" s="252"/>
      <c r="R35" s="252"/>
    </row>
    <row r="36" spans="11:18" ht="21.75" hidden="1" customHeight="1">
      <c r="K36" s="252"/>
      <c r="L36" s="252"/>
      <c r="M36" s="252"/>
      <c r="N36" s="252"/>
      <c r="O36" s="252"/>
      <c r="P36" s="252"/>
      <c r="Q36" s="252"/>
      <c r="R36" s="252"/>
    </row>
    <row r="37" spans="11:18" ht="21.95" hidden="1" customHeight="1">
      <c r="K37" s="252"/>
      <c r="L37" s="252"/>
      <c r="M37" s="252"/>
      <c r="N37" s="252"/>
      <c r="O37" s="252"/>
      <c r="P37" s="252"/>
      <c r="Q37" s="252"/>
      <c r="R37" s="252"/>
    </row>
    <row r="38" spans="11:18" ht="21.75" hidden="1" customHeight="1">
      <c r="K38" s="252"/>
      <c r="L38" s="252"/>
      <c r="M38" s="252"/>
      <c r="N38" s="252"/>
      <c r="O38" s="252"/>
      <c r="P38" s="252"/>
      <c r="Q38" s="252"/>
      <c r="R38" s="252"/>
    </row>
    <row r="39" spans="11:18" ht="21.95" hidden="1" customHeight="1">
      <c r="K39" s="252"/>
      <c r="L39" s="252"/>
      <c r="M39" s="252"/>
      <c r="N39" s="252"/>
      <c r="O39" s="252"/>
      <c r="P39" s="252"/>
      <c r="Q39" s="252"/>
      <c r="R39" s="252"/>
    </row>
    <row r="40" spans="11:18" ht="21.75" hidden="1" customHeight="1">
      <c r="K40" s="252"/>
      <c r="L40" s="252"/>
      <c r="M40" s="252"/>
      <c r="N40" s="252"/>
      <c r="O40" s="252"/>
      <c r="P40" s="252"/>
      <c r="Q40" s="252"/>
      <c r="R40" s="252"/>
    </row>
    <row r="41" spans="11:18" ht="21.75" hidden="1" customHeight="1">
      <c r="K41" s="252"/>
      <c r="L41" s="252"/>
      <c r="M41" s="252"/>
      <c r="N41" s="252"/>
      <c r="O41" s="252"/>
      <c r="P41" s="252"/>
      <c r="Q41" s="252"/>
      <c r="R41" s="252"/>
    </row>
    <row r="42" spans="11:18" ht="21.95" hidden="1" customHeight="1">
      <c r="K42" s="252"/>
      <c r="L42" s="252"/>
      <c r="M42" s="252"/>
      <c r="N42" s="252"/>
      <c r="O42" s="252"/>
      <c r="P42" s="252"/>
      <c r="Q42" s="252"/>
      <c r="R42" s="252"/>
    </row>
    <row r="43" spans="11:18" ht="21.75" hidden="1" customHeight="1">
      <c r="K43" s="252"/>
      <c r="L43" s="252"/>
      <c r="M43" s="252"/>
      <c r="N43" s="252"/>
      <c r="O43" s="252"/>
      <c r="P43" s="252"/>
      <c r="Q43" s="252"/>
      <c r="R43" s="252"/>
    </row>
    <row r="44" spans="11:18" ht="21.75" hidden="1" customHeight="1">
      <c r="K44" s="252"/>
      <c r="L44" s="252"/>
      <c r="M44" s="252"/>
      <c r="N44" s="252"/>
      <c r="O44" s="252"/>
      <c r="P44" s="252"/>
      <c r="Q44" s="252"/>
      <c r="R44" s="252"/>
    </row>
    <row r="45" spans="11:18" ht="21.75" hidden="1" customHeight="1">
      <c r="K45" s="252"/>
      <c r="L45" s="252"/>
      <c r="M45" s="252"/>
      <c r="N45" s="252"/>
      <c r="O45" s="252"/>
      <c r="P45" s="252"/>
      <c r="Q45" s="252"/>
      <c r="R45" s="252"/>
    </row>
    <row r="46" spans="11:18" ht="21.75" hidden="1" customHeight="1">
      <c r="K46" s="252"/>
      <c r="L46" s="252"/>
      <c r="M46" s="252"/>
      <c r="N46" s="252"/>
      <c r="O46" s="252"/>
      <c r="P46" s="252"/>
      <c r="Q46" s="252"/>
      <c r="R46" s="252"/>
    </row>
    <row r="47" spans="11:18" ht="21.95" hidden="1" customHeight="1">
      <c r="K47" s="252"/>
      <c r="L47" s="252"/>
      <c r="M47" s="252"/>
      <c r="N47" s="252"/>
      <c r="O47" s="252"/>
      <c r="P47" s="252"/>
      <c r="Q47" s="252"/>
      <c r="R47" s="252"/>
    </row>
    <row r="48" spans="11:18" ht="21.75" hidden="1" customHeight="1">
      <c r="K48" s="252"/>
      <c r="L48" s="252"/>
      <c r="M48" s="252"/>
      <c r="N48" s="252"/>
      <c r="O48" s="252"/>
      <c r="P48" s="252"/>
      <c r="Q48" s="252"/>
      <c r="R48" s="252"/>
    </row>
    <row r="49" spans="6:18" ht="21.75" hidden="1" customHeight="1">
      <c r="K49" s="252"/>
      <c r="L49" s="252"/>
      <c r="M49" s="252"/>
      <c r="N49" s="252"/>
      <c r="O49" s="252"/>
      <c r="P49" s="252"/>
      <c r="Q49" s="252"/>
      <c r="R49" s="252"/>
    </row>
    <row r="50" spans="6:18" ht="21.95" customHeight="1">
      <c r="F50" s="229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</row>
    <row r="51" spans="6:18" ht="21.95" customHeight="1">
      <c r="F51" s="229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</row>
    <row r="52" spans="6:18" ht="21.95" customHeight="1">
      <c r="F52" s="229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</row>
    <row r="53" spans="6:18" ht="21.95" customHeight="1">
      <c r="F53" s="229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</row>
    <row r="54" spans="6:18" ht="21.95" customHeight="1">
      <c r="F54" s="229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</row>
    <row r="55" spans="6:18" ht="21.95" customHeight="1">
      <c r="K55" s="252"/>
      <c r="L55" s="252"/>
      <c r="M55" s="252"/>
      <c r="N55" s="252"/>
      <c r="O55" s="252"/>
      <c r="P55" s="252"/>
      <c r="Q55" s="252"/>
      <c r="R55" s="252"/>
    </row>
    <row r="56" spans="6:18" ht="21.95" customHeight="1">
      <c r="K56" s="252"/>
      <c r="L56" s="252"/>
      <c r="M56" s="252"/>
      <c r="N56" s="252"/>
      <c r="O56" s="252"/>
      <c r="P56" s="252"/>
      <c r="Q56" s="252"/>
      <c r="R56" s="252"/>
    </row>
    <row r="57" spans="6:18" ht="21.95" customHeight="1">
      <c r="K57" s="252"/>
      <c r="L57" s="252"/>
      <c r="M57" s="252"/>
      <c r="N57" s="252"/>
      <c r="O57" s="252"/>
      <c r="P57" s="252"/>
      <c r="Q57" s="252"/>
      <c r="R57" s="252"/>
    </row>
    <row r="58" spans="6:18" ht="21.95" customHeight="1">
      <c r="K58" s="252"/>
      <c r="L58" s="252"/>
      <c r="M58" s="252"/>
      <c r="N58" s="252"/>
      <c r="O58" s="252"/>
      <c r="P58" s="252"/>
      <c r="Q58" s="252"/>
      <c r="R58" s="252"/>
    </row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10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Foresty&amp;"바탕,보통"＆&amp;"Times New Roman,보통" Fishery</oddHeader>
    <evenHeader>&amp;R&amp;9Agriculture,Forestry and Fishing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F1"/>
    </sheetView>
  </sheetViews>
  <sheetFormatPr defaultRowHeight="13.5"/>
  <cols>
    <col min="1" max="1" width="14.5546875" style="99" customWidth="1"/>
    <col min="2" max="4" width="13.6640625" style="99" customWidth="1"/>
    <col min="5" max="6" width="13.6640625" style="102" customWidth="1"/>
    <col min="7" max="7" width="2.77734375" style="102" customWidth="1"/>
    <col min="8" max="9" width="14.44140625" style="101" customWidth="1"/>
    <col min="10" max="10" width="14.44140625" style="122" customWidth="1"/>
    <col min="11" max="11" width="14.44140625" style="125" customWidth="1"/>
    <col min="12" max="16384" width="8.88671875" style="101"/>
  </cols>
  <sheetData>
    <row r="1" spans="1:11" s="71" customFormat="1" ht="45" customHeight="1">
      <c r="A1" s="315" t="s">
        <v>252</v>
      </c>
      <c r="B1" s="315"/>
      <c r="C1" s="315"/>
      <c r="D1" s="315"/>
      <c r="E1" s="315"/>
      <c r="F1" s="315"/>
      <c r="G1" s="103"/>
      <c r="H1" s="315" t="s">
        <v>116</v>
      </c>
      <c r="I1" s="315"/>
      <c r="J1" s="315"/>
      <c r="K1" s="315"/>
    </row>
    <row r="2" spans="1:11" s="74" customFormat="1" ht="25.5" customHeight="1" thickBot="1">
      <c r="A2" s="72" t="s">
        <v>117</v>
      </c>
      <c r="B2" s="72"/>
      <c r="C2" s="72"/>
      <c r="D2" s="72"/>
      <c r="E2" s="104"/>
      <c r="F2" s="104"/>
      <c r="G2" s="50"/>
      <c r="H2" s="105"/>
      <c r="I2" s="105"/>
      <c r="J2" s="106"/>
      <c r="K2" s="107" t="s">
        <v>118</v>
      </c>
    </row>
    <row r="3" spans="1:11" s="80" customFormat="1" ht="17.100000000000001" customHeight="1" thickTop="1">
      <c r="A3" s="75" t="s">
        <v>66</v>
      </c>
      <c r="B3" s="210" t="s">
        <v>119</v>
      </c>
      <c r="C3" s="108" t="s">
        <v>120</v>
      </c>
      <c r="D3" s="108" t="s">
        <v>121</v>
      </c>
      <c r="E3" s="210" t="s">
        <v>250</v>
      </c>
      <c r="F3" s="206" t="s">
        <v>122</v>
      </c>
      <c r="G3" s="70"/>
      <c r="H3" s="108" t="s">
        <v>123</v>
      </c>
      <c r="I3" s="210" t="s">
        <v>124</v>
      </c>
      <c r="J3" s="108" t="s">
        <v>125</v>
      </c>
      <c r="K3" s="211" t="s">
        <v>126</v>
      </c>
    </row>
    <row r="4" spans="1:11" s="80" customFormat="1" ht="17.100000000000001" customHeight="1">
      <c r="A4" s="53" t="s">
        <v>82</v>
      </c>
      <c r="B4" s="109" t="s">
        <v>127</v>
      </c>
      <c r="C4" s="88" t="s">
        <v>127</v>
      </c>
      <c r="D4" s="83" t="s">
        <v>128</v>
      </c>
      <c r="E4" s="109" t="s">
        <v>129</v>
      </c>
      <c r="F4" s="212" t="s">
        <v>127</v>
      </c>
      <c r="G4" s="83"/>
      <c r="H4" s="88" t="s">
        <v>130</v>
      </c>
      <c r="I4" s="88" t="s">
        <v>131</v>
      </c>
      <c r="J4" s="109" t="s">
        <v>129</v>
      </c>
      <c r="K4" s="83" t="s">
        <v>129</v>
      </c>
    </row>
    <row r="5" spans="1:11" s="80" customFormat="1" ht="17.100000000000001" customHeight="1">
      <c r="A5" s="53" t="s">
        <v>91</v>
      </c>
      <c r="B5" s="81" t="s">
        <v>132</v>
      </c>
      <c r="C5" s="53" t="s">
        <v>133</v>
      </c>
      <c r="D5" s="83" t="s">
        <v>134</v>
      </c>
      <c r="E5" s="81" t="s">
        <v>135</v>
      </c>
      <c r="F5" s="83" t="s">
        <v>136</v>
      </c>
      <c r="G5" s="83"/>
      <c r="H5" s="53" t="s">
        <v>137</v>
      </c>
      <c r="I5" s="53" t="s">
        <v>138</v>
      </c>
      <c r="J5" s="81" t="s">
        <v>139</v>
      </c>
      <c r="K5" s="83" t="s">
        <v>140</v>
      </c>
    </row>
    <row r="6" spans="1:11" s="80" customFormat="1" ht="17.100000000000001" customHeight="1">
      <c r="A6" s="84" t="s">
        <v>26</v>
      </c>
      <c r="B6" s="85" t="s">
        <v>141</v>
      </c>
      <c r="C6" s="110" t="s">
        <v>142</v>
      </c>
      <c r="D6" s="87" t="s">
        <v>141</v>
      </c>
      <c r="E6" s="85" t="s">
        <v>143</v>
      </c>
      <c r="F6" s="87" t="s">
        <v>144</v>
      </c>
      <c r="G6" s="83"/>
      <c r="H6" s="110" t="s">
        <v>145</v>
      </c>
      <c r="I6" s="110" t="s">
        <v>146</v>
      </c>
      <c r="J6" s="85" t="s">
        <v>147</v>
      </c>
      <c r="K6" s="87" t="s">
        <v>148</v>
      </c>
    </row>
    <row r="7" spans="1:11" s="83" customFormat="1" ht="41.25" customHeight="1">
      <c r="A7" s="53">
        <v>2011</v>
      </c>
      <c r="B7" s="51">
        <v>2</v>
      </c>
      <c r="C7" s="111" t="s">
        <v>57</v>
      </c>
      <c r="D7" s="51">
        <v>1</v>
      </c>
      <c r="E7" s="51">
        <v>14</v>
      </c>
      <c r="F7" s="111" t="s">
        <v>57</v>
      </c>
      <c r="G7" s="51"/>
      <c r="H7" s="111" t="s">
        <v>57</v>
      </c>
      <c r="I7" s="111" t="s">
        <v>57</v>
      </c>
      <c r="J7" s="111" t="s">
        <v>57</v>
      </c>
      <c r="K7" s="111" t="s">
        <v>57</v>
      </c>
    </row>
    <row r="8" spans="1:11" s="83" customFormat="1" ht="41.25" customHeight="1">
      <c r="A8" s="53">
        <v>2012</v>
      </c>
      <c r="B8" s="51">
        <v>1</v>
      </c>
      <c r="C8" s="111" t="s">
        <v>57</v>
      </c>
      <c r="D8" s="203">
        <v>4</v>
      </c>
      <c r="E8" s="51">
        <v>7</v>
      </c>
      <c r="F8" s="111" t="s">
        <v>57</v>
      </c>
      <c r="G8" s="51"/>
      <c r="H8" s="111" t="s">
        <v>57</v>
      </c>
      <c r="I8" s="111" t="s">
        <v>57</v>
      </c>
      <c r="J8" s="111" t="s">
        <v>57</v>
      </c>
      <c r="K8" s="111" t="s">
        <v>57</v>
      </c>
    </row>
    <row r="9" spans="1:11" s="83" customFormat="1" ht="41.25" customHeight="1">
      <c r="A9" s="53">
        <v>2013</v>
      </c>
      <c r="B9" s="51">
        <v>2</v>
      </c>
      <c r="C9" s="111" t="s">
        <v>57</v>
      </c>
      <c r="D9" s="203">
        <v>5</v>
      </c>
      <c r="E9" s="203">
        <v>7</v>
      </c>
      <c r="F9" s="111" t="s">
        <v>57</v>
      </c>
      <c r="G9" s="51"/>
      <c r="H9" s="111" t="s">
        <v>57</v>
      </c>
      <c r="I9" s="111" t="s">
        <v>57</v>
      </c>
      <c r="J9" s="111" t="s">
        <v>57</v>
      </c>
      <c r="K9" s="111" t="s">
        <v>57</v>
      </c>
    </row>
    <row r="10" spans="1:11" s="83" customFormat="1" ht="41.25" customHeight="1">
      <c r="A10" s="53">
        <v>2014</v>
      </c>
      <c r="B10" s="51">
        <v>1</v>
      </c>
      <c r="C10" s="111" t="s">
        <v>213</v>
      </c>
      <c r="D10" s="203">
        <v>2</v>
      </c>
      <c r="E10" s="203">
        <v>7</v>
      </c>
      <c r="F10" s="111" t="s">
        <v>213</v>
      </c>
      <c r="G10" s="51"/>
      <c r="H10" s="111" t="s">
        <v>213</v>
      </c>
      <c r="I10" s="111" t="s">
        <v>213</v>
      </c>
      <c r="J10" s="111" t="s">
        <v>213</v>
      </c>
      <c r="K10" s="111" t="s">
        <v>213</v>
      </c>
    </row>
    <row r="11" spans="1:11" s="113" customFormat="1" ht="41.25" customHeight="1">
      <c r="A11" s="112">
        <v>2015</v>
      </c>
      <c r="B11" s="239">
        <v>1</v>
      </c>
      <c r="C11" s="111" t="s">
        <v>256</v>
      </c>
      <c r="D11" s="270">
        <v>1</v>
      </c>
      <c r="E11" s="270">
        <v>9</v>
      </c>
      <c r="F11" s="111" t="s">
        <v>256</v>
      </c>
      <c r="G11" s="239"/>
      <c r="H11" s="111" t="s">
        <v>256</v>
      </c>
      <c r="I11" s="111" t="s">
        <v>256</v>
      </c>
      <c r="J11" s="111" t="s">
        <v>256</v>
      </c>
      <c r="K11" s="111" t="s">
        <v>256</v>
      </c>
    </row>
    <row r="12" spans="1:11" s="50" customFormat="1" ht="41.25" customHeight="1">
      <c r="A12" s="91" t="s">
        <v>109</v>
      </c>
      <c r="B12" s="111" t="s">
        <v>256</v>
      </c>
      <c r="C12" s="111" t="s">
        <v>256</v>
      </c>
      <c r="D12" s="111" t="s">
        <v>256</v>
      </c>
      <c r="E12" s="148">
        <v>3</v>
      </c>
      <c r="F12" s="111" t="s">
        <v>256</v>
      </c>
      <c r="G12" s="114"/>
      <c r="H12" s="111" t="s">
        <v>256</v>
      </c>
      <c r="I12" s="111" t="s">
        <v>256</v>
      </c>
      <c r="J12" s="111" t="s">
        <v>256</v>
      </c>
      <c r="K12" s="111" t="s">
        <v>256</v>
      </c>
    </row>
    <row r="13" spans="1:11" s="50" customFormat="1" ht="41.25" customHeight="1">
      <c r="A13" s="91" t="s">
        <v>110</v>
      </c>
      <c r="B13" s="148">
        <v>1</v>
      </c>
      <c r="C13" s="111" t="s">
        <v>256</v>
      </c>
      <c r="D13" s="111" t="s">
        <v>256</v>
      </c>
      <c r="E13" s="111">
        <v>2</v>
      </c>
      <c r="F13" s="111" t="s">
        <v>256</v>
      </c>
      <c r="G13" s="114"/>
      <c r="H13" s="111" t="s">
        <v>256</v>
      </c>
      <c r="I13" s="111" t="s">
        <v>256</v>
      </c>
      <c r="J13" s="111" t="s">
        <v>256</v>
      </c>
      <c r="K13" s="111" t="s">
        <v>256</v>
      </c>
    </row>
    <row r="14" spans="1:11" s="50" customFormat="1" ht="41.25" customHeight="1">
      <c r="A14" s="91" t="s">
        <v>111</v>
      </c>
      <c r="B14" s="111" t="s">
        <v>256</v>
      </c>
      <c r="C14" s="111" t="s">
        <v>256</v>
      </c>
      <c r="D14" s="287">
        <v>1</v>
      </c>
      <c r="E14" s="111">
        <v>2</v>
      </c>
      <c r="F14" s="111" t="s">
        <v>256</v>
      </c>
      <c r="G14" s="114"/>
      <c r="H14" s="111" t="s">
        <v>256</v>
      </c>
      <c r="I14" s="111" t="s">
        <v>256</v>
      </c>
      <c r="J14" s="111" t="s">
        <v>256</v>
      </c>
      <c r="K14" s="111" t="s">
        <v>256</v>
      </c>
    </row>
    <row r="15" spans="1:11" s="90" customFormat="1" ht="41.25" customHeight="1">
      <c r="A15" s="91" t="s">
        <v>112</v>
      </c>
      <c r="B15" s="111" t="s">
        <v>256</v>
      </c>
      <c r="C15" s="111" t="s">
        <v>256</v>
      </c>
      <c r="D15" s="111" t="s">
        <v>213</v>
      </c>
      <c r="E15" s="111" t="s">
        <v>256</v>
      </c>
      <c r="F15" s="111" t="s">
        <v>256</v>
      </c>
      <c r="G15" s="115"/>
      <c r="H15" s="111" t="s">
        <v>256</v>
      </c>
      <c r="I15" s="111" t="s">
        <v>256</v>
      </c>
      <c r="J15" s="111" t="s">
        <v>256</v>
      </c>
      <c r="K15" s="111" t="s">
        <v>256</v>
      </c>
    </row>
    <row r="16" spans="1:11" s="12" customFormat="1" ht="41.25" customHeight="1">
      <c r="A16" s="91" t="s">
        <v>113</v>
      </c>
      <c r="B16" s="111" t="s">
        <v>256</v>
      </c>
      <c r="C16" s="111" t="s">
        <v>256</v>
      </c>
      <c r="D16" s="111" t="s">
        <v>256</v>
      </c>
      <c r="E16" s="111" t="s">
        <v>256</v>
      </c>
      <c r="F16" s="111" t="s">
        <v>256</v>
      </c>
      <c r="G16" s="116"/>
      <c r="H16" s="111" t="s">
        <v>256</v>
      </c>
      <c r="I16" s="111" t="s">
        <v>256</v>
      </c>
      <c r="J16" s="111" t="s">
        <v>256</v>
      </c>
      <c r="K16" s="111" t="s">
        <v>256</v>
      </c>
    </row>
    <row r="17" spans="1:11" s="12" customFormat="1" ht="41.25" customHeight="1">
      <c r="A17" s="91" t="s">
        <v>114</v>
      </c>
      <c r="B17" s="111" t="s">
        <v>256</v>
      </c>
      <c r="C17" s="111" t="s">
        <v>256</v>
      </c>
      <c r="D17" s="111" t="s">
        <v>256</v>
      </c>
      <c r="E17" s="52">
        <v>2</v>
      </c>
      <c r="F17" s="111" t="s">
        <v>256</v>
      </c>
      <c r="G17" s="116"/>
      <c r="H17" s="111" t="s">
        <v>256</v>
      </c>
      <c r="I17" s="111" t="s">
        <v>256</v>
      </c>
      <c r="J17" s="111" t="s">
        <v>256</v>
      </c>
      <c r="K17" s="111" t="s">
        <v>256</v>
      </c>
    </row>
    <row r="18" spans="1:11" s="12" customFormat="1" ht="41.25" customHeight="1" thickBot="1">
      <c r="A18" s="94" t="s">
        <v>115</v>
      </c>
      <c r="B18" s="271" t="s">
        <v>256</v>
      </c>
      <c r="C18" s="240" t="s">
        <v>256</v>
      </c>
      <c r="D18" s="240" t="s">
        <v>256</v>
      </c>
      <c r="E18" s="240" t="s">
        <v>256</v>
      </c>
      <c r="F18" s="240" t="s">
        <v>256</v>
      </c>
      <c r="G18" s="116"/>
      <c r="H18" s="240" t="s">
        <v>256</v>
      </c>
      <c r="I18" s="240" t="s">
        <v>256</v>
      </c>
      <c r="J18" s="240" t="s">
        <v>256</v>
      </c>
      <c r="K18" s="240" t="s">
        <v>256</v>
      </c>
    </row>
    <row r="19" spans="1:11" ht="12" customHeight="1" thickTop="1">
      <c r="A19" s="99" t="s">
        <v>54</v>
      </c>
      <c r="B19" s="102"/>
      <c r="C19" s="102"/>
      <c r="D19" s="118"/>
      <c r="E19" s="101"/>
      <c r="F19" s="101"/>
      <c r="G19" s="101"/>
      <c r="H19" s="119"/>
      <c r="I19" s="193"/>
      <c r="J19" s="101"/>
      <c r="K19" s="101"/>
    </row>
    <row r="20" spans="1:11" ht="11.25">
      <c r="E20" s="120"/>
      <c r="F20" s="121"/>
      <c r="G20" s="121"/>
      <c r="H20" s="118"/>
      <c r="I20" s="118"/>
      <c r="K20" s="123"/>
    </row>
    <row r="21" spans="1:11" ht="11.25">
      <c r="D21" s="194"/>
      <c r="E21" s="120"/>
      <c r="F21" s="121"/>
      <c r="G21" s="121"/>
      <c r="H21" s="118"/>
      <c r="I21" s="118"/>
      <c r="K21" s="123"/>
    </row>
    <row r="22" spans="1:11" ht="11.25">
      <c r="E22" s="195"/>
      <c r="F22" s="196"/>
      <c r="G22" s="120"/>
      <c r="J22" s="101"/>
      <c r="K22" s="101"/>
    </row>
    <row r="23" spans="1:11" ht="11.25">
      <c r="D23" s="194"/>
      <c r="E23" s="120"/>
      <c r="F23" s="120"/>
      <c r="G23" s="120"/>
      <c r="J23" s="101"/>
      <c r="K23" s="101"/>
    </row>
    <row r="24" spans="1:11" ht="11.25">
      <c r="E24" s="124"/>
      <c r="F24" s="124"/>
      <c r="G24" s="124"/>
      <c r="J24" s="101"/>
      <c r="K24" s="101"/>
    </row>
    <row r="25" spans="1:11">
      <c r="J25" s="101"/>
      <c r="K25" s="101"/>
    </row>
    <row r="26" spans="1:11">
      <c r="J26" s="101"/>
      <c r="K26" s="101"/>
    </row>
    <row r="27" spans="1:11">
      <c r="J27" s="101"/>
      <c r="K27" s="101"/>
    </row>
    <row r="28" spans="1:11">
      <c r="J28" s="101"/>
      <c r="K28" s="101"/>
    </row>
    <row r="29" spans="1:11">
      <c r="J29" s="101"/>
      <c r="K29" s="101"/>
    </row>
  </sheetData>
  <customSheetViews>
    <customSheetView guid="{2182A204-5E24-4DCD-A63C-453BC5DABDBF}" showPageBreaks="1" showRuler="0">
      <pane xSplit="1" ySplit="6" topLeftCell="F7" activePane="bottomRight" state="frozen"/>
      <selection pane="bottomRight"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B9A11C3-77AE-4C23-A351-284F93AB6344}" showRuler="0">
      <pane xSplit="1" ySplit="6" topLeftCell="B19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57F2A9DE-D2D2-47E4-B2F1-A49C6F7C3380}" showRuler="0">
      <pane xSplit="1" ySplit="6" topLeftCell="F24" activePane="bottomRight" state="frozen"/>
      <selection pane="bottomRight" activeCell="B20" sqref="B20:L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6855F23-3E28-11D9-A80D-00E098994FA3}" showRuler="0">
      <pane xSplit="1" ySplit="6" topLeftCell="F12" activePane="bottomRight" state="frozen"/>
      <selection pane="bottomRight" activeCell="K13" sqref="K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84847C82-2113-11D8-A0D3-009008A182C2}" showPageBreaks="1" showRuler="0">
      <pane xSplit="1" ySplit="6" topLeftCell="B20" activePane="bottomRight" state="frozen"/>
      <selection pane="bottomRight"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BD0E65B-7713-423A-9E91-8295806039C0}" showRuler="0">
      <pane xSplit="1" ySplit="6" topLeftCell="B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9C08222-3E2A-11D9-9060-00E07D8C8F95}" showRuler="0">
      <pane xSplit="1" ySplit="6" topLeftCell="F12" activePane="bottomRight" state="frozen"/>
      <selection pane="bottomRight" activeCell="K13" sqref="K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6221182-20C6-11D8-9C7C-009008A0B73D}" showPageBreaks="1" showRuler="0">
      <pane xSplit="1" ySplit="6" topLeftCell="F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6-201D-11D8-9C7D-00E07D8B2C4C}" showPageBreaks="1" showRuler="0">
      <pane xSplit="1" ySplit="6" topLeftCell="B11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F1"/>
    <mergeCell ref="H1:K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0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zoomScale="90" zoomScaleNormal="90" workbookViewId="0">
      <selection sqref="A1:G1"/>
    </sheetView>
  </sheetViews>
  <sheetFormatPr defaultRowHeight="13.5"/>
  <cols>
    <col min="1" max="1" width="14.44140625" style="99" customWidth="1"/>
    <col min="2" max="2" width="11.33203125" style="99" customWidth="1"/>
    <col min="3" max="3" width="11.33203125" style="149" customWidth="1"/>
    <col min="4" max="4" width="11.33203125" style="99" customWidth="1"/>
    <col min="5" max="5" width="11.33203125" style="157" customWidth="1"/>
    <col min="6" max="6" width="11.33203125" style="99" customWidth="1"/>
    <col min="7" max="7" width="11.33203125" style="157" customWidth="1"/>
    <col min="8" max="8" width="2.77734375" style="129" customWidth="1"/>
    <col min="9" max="9" width="8.5546875" style="152" customWidth="1"/>
    <col min="10" max="10" width="8.5546875" style="160" customWidth="1"/>
    <col min="11" max="11" width="8.5546875" style="158" customWidth="1"/>
    <col min="12" max="12" width="8.5546875" style="155" customWidth="1"/>
    <col min="13" max="13" width="8.5546875" style="158" customWidth="1"/>
    <col min="14" max="14" width="8.5546875" style="159" customWidth="1"/>
    <col min="15" max="16" width="8.5546875" style="101" customWidth="1"/>
    <col min="17" max="16384" width="8.88671875" style="101"/>
  </cols>
  <sheetData>
    <row r="1" spans="1:16" s="71" customFormat="1" ht="45.75" customHeight="1">
      <c r="A1" s="315" t="s">
        <v>253</v>
      </c>
      <c r="B1" s="315"/>
      <c r="C1" s="315"/>
      <c r="D1" s="315"/>
      <c r="E1" s="315"/>
      <c r="F1" s="315"/>
      <c r="G1" s="315"/>
      <c r="H1" s="126"/>
      <c r="I1" s="324" t="s">
        <v>149</v>
      </c>
      <c r="J1" s="324"/>
      <c r="K1" s="324"/>
      <c r="L1" s="324"/>
      <c r="M1" s="324"/>
      <c r="N1" s="324"/>
      <c r="O1" s="324"/>
      <c r="P1" s="324"/>
    </row>
    <row r="2" spans="1:16" s="74" customFormat="1" ht="25.5" customHeight="1" thickBot="1">
      <c r="A2" s="72" t="s">
        <v>24</v>
      </c>
      <c r="B2" s="72"/>
      <c r="C2" s="127"/>
      <c r="D2" s="72"/>
      <c r="E2" s="128"/>
      <c r="F2" s="72"/>
      <c r="G2" s="128"/>
      <c r="H2" s="129"/>
      <c r="I2" s="130"/>
      <c r="J2" s="131"/>
      <c r="K2" s="130"/>
      <c r="L2" s="132"/>
      <c r="M2" s="130"/>
      <c r="P2" s="133" t="s">
        <v>150</v>
      </c>
    </row>
    <row r="3" spans="1:16" s="80" customFormat="1" ht="17.100000000000001" customHeight="1" thickTop="1">
      <c r="A3" s="134" t="s">
        <v>66</v>
      </c>
      <c r="B3" s="328" t="s">
        <v>151</v>
      </c>
      <c r="C3" s="330"/>
      <c r="D3" s="328" t="s">
        <v>152</v>
      </c>
      <c r="E3" s="330"/>
      <c r="F3" s="328" t="s">
        <v>153</v>
      </c>
      <c r="G3" s="329"/>
      <c r="H3" s="135"/>
      <c r="I3" s="329" t="s">
        <v>154</v>
      </c>
      <c r="J3" s="330"/>
      <c r="K3" s="328" t="s">
        <v>155</v>
      </c>
      <c r="L3" s="330"/>
      <c r="M3" s="328" t="s">
        <v>156</v>
      </c>
      <c r="N3" s="330"/>
      <c r="O3" s="328" t="s">
        <v>157</v>
      </c>
      <c r="P3" s="329"/>
    </row>
    <row r="4" spans="1:16" s="80" customFormat="1" ht="17.100000000000001" customHeight="1">
      <c r="A4" s="136" t="s">
        <v>82</v>
      </c>
      <c r="B4" s="325" t="s">
        <v>158</v>
      </c>
      <c r="C4" s="327"/>
      <c r="D4" s="325" t="s">
        <v>159</v>
      </c>
      <c r="E4" s="327"/>
      <c r="F4" s="325" t="s">
        <v>160</v>
      </c>
      <c r="G4" s="326"/>
      <c r="H4" s="135"/>
      <c r="I4" s="326" t="s">
        <v>161</v>
      </c>
      <c r="J4" s="327"/>
      <c r="K4" s="325" t="s">
        <v>162</v>
      </c>
      <c r="L4" s="327"/>
      <c r="M4" s="325" t="s">
        <v>163</v>
      </c>
      <c r="N4" s="327"/>
      <c r="O4" s="325" t="s">
        <v>164</v>
      </c>
      <c r="P4" s="326"/>
    </row>
    <row r="5" spans="1:16" s="80" customFormat="1" ht="17.100000000000001" customHeight="1">
      <c r="A5" s="136" t="s">
        <v>91</v>
      </c>
      <c r="B5" s="140" t="s">
        <v>4</v>
      </c>
      <c r="C5" s="141" t="s">
        <v>25</v>
      </c>
      <c r="D5" s="140" t="s">
        <v>4</v>
      </c>
      <c r="E5" s="142" t="s">
        <v>25</v>
      </c>
      <c r="F5" s="140" t="s">
        <v>4</v>
      </c>
      <c r="G5" s="141" t="s">
        <v>25</v>
      </c>
      <c r="H5" s="135"/>
      <c r="I5" s="142" t="s">
        <v>4</v>
      </c>
      <c r="J5" s="140" t="s">
        <v>25</v>
      </c>
      <c r="K5" s="140" t="s">
        <v>4</v>
      </c>
      <c r="L5" s="140" t="s">
        <v>25</v>
      </c>
      <c r="M5" s="140" t="s">
        <v>4</v>
      </c>
      <c r="N5" s="140" t="s">
        <v>165</v>
      </c>
      <c r="O5" s="140" t="s">
        <v>4</v>
      </c>
      <c r="P5" s="143" t="s">
        <v>165</v>
      </c>
    </row>
    <row r="6" spans="1:16" s="80" customFormat="1" ht="17.100000000000001" customHeight="1">
      <c r="A6" s="144" t="s">
        <v>26</v>
      </c>
      <c r="B6" s="145" t="s">
        <v>6</v>
      </c>
      <c r="C6" s="138" t="s">
        <v>5</v>
      </c>
      <c r="D6" s="145" t="s">
        <v>6</v>
      </c>
      <c r="E6" s="139" t="s">
        <v>5</v>
      </c>
      <c r="F6" s="145" t="s">
        <v>6</v>
      </c>
      <c r="G6" s="138" t="s">
        <v>5</v>
      </c>
      <c r="H6" s="135"/>
      <c r="I6" s="139" t="s">
        <v>6</v>
      </c>
      <c r="J6" s="145" t="s">
        <v>5</v>
      </c>
      <c r="K6" s="145" t="s">
        <v>6</v>
      </c>
      <c r="L6" s="145" t="s">
        <v>5</v>
      </c>
      <c r="M6" s="145" t="s">
        <v>6</v>
      </c>
      <c r="N6" s="145" t="s">
        <v>5</v>
      </c>
      <c r="O6" s="145" t="s">
        <v>6</v>
      </c>
      <c r="P6" s="137" t="s">
        <v>5</v>
      </c>
    </row>
    <row r="7" spans="1:16" s="65" customFormat="1" ht="41.25" customHeight="1">
      <c r="A7" s="181">
        <v>2011</v>
      </c>
      <c r="B7" s="67">
        <v>372.5</v>
      </c>
      <c r="C7" s="67">
        <v>773.1</v>
      </c>
      <c r="D7" s="182">
        <v>339</v>
      </c>
      <c r="E7" s="182">
        <v>723</v>
      </c>
      <c r="F7" s="67">
        <v>19.7</v>
      </c>
      <c r="G7" s="67">
        <v>42.6</v>
      </c>
      <c r="H7" s="67"/>
      <c r="I7" s="67">
        <v>5</v>
      </c>
      <c r="J7" s="67">
        <v>4.2</v>
      </c>
      <c r="K7" s="52" t="s">
        <v>27</v>
      </c>
      <c r="L7" s="52" t="s">
        <v>27</v>
      </c>
      <c r="M7" s="52" t="s">
        <v>27</v>
      </c>
      <c r="N7" s="52" t="s">
        <v>27</v>
      </c>
      <c r="O7" s="183">
        <v>8.7999999999999989</v>
      </c>
      <c r="P7" s="183">
        <v>3.2999999999999994</v>
      </c>
    </row>
    <row r="8" spans="1:16" s="65" customFormat="1" ht="41.25" customHeight="1">
      <c r="A8" s="181">
        <v>2012</v>
      </c>
      <c r="B8" s="184">
        <v>201.4</v>
      </c>
      <c r="C8" s="200">
        <v>438.04999999999995</v>
      </c>
      <c r="D8" s="185">
        <v>178.7</v>
      </c>
      <c r="E8" s="201">
        <v>414.55</v>
      </c>
      <c r="F8" s="146">
        <v>16</v>
      </c>
      <c r="G8" s="201">
        <v>17</v>
      </c>
      <c r="H8" s="185"/>
      <c r="I8" s="202">
        <v>5.3999999999999995</v>
      </c>
      <c r="J8" s="201">
        <v>5.879999999999999</v>
      </c>
      <c r="K8" s="184" t="s">
        <v>57</v>
      </c>
      <c r="L8" s="184" t="s">
        <v>57</v>
      </c>
      <c r="M8" s="184" t="s">
        <v>57</v>
      </c>
      <c r="N8" s="184" t="s">
        <v>57</v>
      </c>
      <c r="O8" s="202">
        <v>1.3</v>
      </c>
      <c r="P8" s="202">
        <v>0.60000000000000009</v>
      </c>
    </row>
    <row r="9" spans="1:16" s="65" customFormat="1" ht="41.25" customHeight="1">
      <c r="A9" s="181">
        <v>2013</v>
      </c>
      <c r="B9" s="147">
        <v>223.5</v>
      </c>
      <c r="C9" s="147">
        <v>484.70700000000005</v>
      </c>
      <c r="D9" s="185">
        <v>195.8</v>
      </c>
      <c r="E9" s="185">
        <v>454.1</v>
      </c>
      <c r="F9" s="146">
        <v>23</v>
      </c>
      <c r="G9" s="201">
        <v>26.986999999999998</v>
      </c>
      <c r="H9" s="185"/>
      <c r="I9" s="185">
        <v>2.7</v>
      </c>
      <c r="J9" s="201">
        <v>2.72</v>
      </c>
      <c r="K9" s="184" t="s">
        <v>57</v>
      </c>
      <c r="L9" s="184" t="s">
        <v>57</v>
      </c>
      <c r="M9" s="184" t="s">
        <v>57</v>
      </c>
      <c r="N9" s="184" t="s">
        <v>57</v>
      </c>
      <c r="O9" s="202">
        <v>2</v>
      </c>
      <c r="P9" s="202">
        <v>0.9</v>
      </c>
    </row>
    <row r="10" spans="1:16" s="65" customFormat="1" ht="41.25" customHeight="1">
      <c r="A10" s="181">
        <v>2014</v>
      </c>
      <c r="B10" s="147">
        <v>234.69999999999996</v>
      </c>
      <c r="C10" s="147">
        <v>564.40000000000009</v>
      </c>
      <c r="D10" s="147">
        <v>166.10000000000002</v>
      </c>
      <c r="E10" s="147">
        <v>456</v>
      </c>
      <c r="F10" s="147">
        <v>68.3</v>
      </c>
      <c r="G10" s="147">
        <v>108</v>
      </c>
      <c r="H10" s="185"/>
      <c r="I10" s="185" t="s">
        <v>213</v>
      </c>
      <c r="J10" s="201" t="s">
        <v>213</v>
      </c>
      <c r="K10" s="184" t="s">
        <v>213</v>
      </c>
      <c r="L10" s="184" t="s">
        <v>213</v>
      </c>
      <c r="M10" s="184" t="s">
        <v>213</v>
      </c>
      <c r="N10" s="184" t="s">
        <v>213</v>
      </c>
      <c r="O10" s="202">
        <v>0.3</v>
      </c>
      <c r="P10" s="202" t="s">
        <v>213</v>
      </c>
    </row>
    <row r="11" spans="1:16" s="65" customFormat="1" ht="41.25" customHeight="1">
      <c r="A11" s="64">
        <v>2015</v>
      </c>
      <c r="B11" s="197">
        <f>SUM(D11,F11,I11,K11,M11,O11)</f>
        <v>334.70000000000005</v>
      </c>
      <c r="C11" s="197">
        <f>SUM(E11,G11,J11,L11,N11,P11)</f>
        <v>859.1</v>
      </c>
      <c r="D11" s="197">
        <v>263.3</v>
      </c>
      <c r="E11" s="197">
        <v>752.5</v>
      </c>
      <c r="F11" s="197">
        <v>71.400000000000006</v>
      </c>
      <c r="G11" s="197">
        <v>106.6</v>
      </c>
      <c r="H11" s="187"/>
      <c r="I11" s="185" t="s">
        <v>257</v>
      </c>
      <c r="J11" s="272" t="s">
        <v>258</v>
      </c>
      <c r="K11" s="184" t="s">
        <v>258</v>
      </c>
      <c r="L11" s="184" t="s">
        <v>258</v>
      </c>
      <c r="M11" s="184" t="s">
        <v>258</v>
      </c>
      <c r="N11" s="184" t="s">
        <v>258</v>
      </c>
      <c r="O11" s="184" t="s">
        <v>258</v>
      </c>
      <c r="P11" s="184" t="s">
        <v>258</v>
      </c>
    </row>
    <row r="12" spans="1:16" s="65" customFormat="1" ht="41.25" customHeight="1">
      <c r="A12" s="66" t="s">
        <v>109</v>
      </c>
      <c r="B12" s="147">
        <f t="shared" ref="B12:C18" si="0">SUM(D12,F12,I12,K12,M12,O12)</f>
        <v>67.899999999999991</v>
      </c>
      <c r="C12" s="147">
        <f t="shared" si="0"/>
        <v>190.8</v>
      </c>
      <c r="D12" s="183">
        <v>65.599999999999994</v>
      </c>
      <c r="E12" s="273">
        <v>187.4</v>
      </c>
      <c r="F12" s="213">
        <v>2.2999999999999998</v>
      </c>
      <c r="G12" s="213">
        <v>3.4</v>
      </c>
      <c r="H12" s="189"/>
      <c r="I12" s="185" t="s">
        <v>258</v>
      </c>
      <c r="J12" s="272" t="s">
        <v>258</v>
      </c>
      <c r="K12" s="184" t="s">
        <v>258</v>
      </c>
      <c r="L12" s="184" t="s">
        <v>258</v>
      </c>
      <c r="M12" s="184" t="s">
        <v>258</v>
      </c>
      <c r="N12" s="184" t="s">
        <v>258</v>
      </c>
      <c r="O12" s="184" t="s">
        <v>258</v>
      </c>
      <c r="P12" s="184" t="s">
        <v>258</v>
      </c>
    </row>
    <row r="13" spans="1:16" s="65" customFormat="1" ht="41.25" customHeight="1">
      <c r="A13" s="66" t="s">
        <v>110</v>
      </c>
      <c r="B13" s="147">
        <f t="shared" si="0"/>
        <v>42.7</v>
      </c>
      <c r="C13" s="147">
        <f t="shared" si="0"/>
        <v>114.7</v>
      </c>
      <c r="D13" s="214">
        <v>37.5</v>
      </c>
      <c r="E13" s="274">
        <v>106.9</v>
      </c>
      <c r="F13" s="214">
        <v>5.2</v>
      </c>
      <c r="G13" s="214">
        <v>7.8</v>
      </c>
      <c r="H13" s="189"/>
      <c r="I13" s="185" t="s">
        <v>258</v>
      </c>
      <c r="J13" s="272" t="s">
        <v>258</v>
      </c>
      <c r="K13" s="184" t="s">
        <v>258</v>
      </c>
      <c r="L13" s="184" t="s">
        <v>258</v>
      </c>
      <c r="M13" s="184" t="s">
        <v>258</v>
      </c>
      <c r="N13" s="184" t="s">
        <v>258</v>
      </c>
      <c r="O13" s="184" t="s">
        <v>258</v>
      </c>
      <c r="P13" s="184" t="s">
        <v>258</v>
      </c>
    </row>
    <row r="14" spans="1:16" s="65" customFormat="1" ht="41.25" customHeight="1">
      <c r="A14" s="66" t="s">
        <v>111</v>
      </c>
      <c r="B14" s="147">
        <f t="shared" si="0"/>
        <v>73.900000000000006</v>
      </c>
      <c r="C14" s="147">
        <f t="shared" si="0"/>
        <v>192.9</v>
      </c>
      <c r="D14" s="183">
        <v>60.6</v>
      </c>
      <c r="E14" s="273">
        <v>173.1</v>
      </c>
      <c r="F14" s="214">
        <v>13.3</v>
      </c>
      <c r="G14" s="274">
        <v>19.8</v>
      </c>
      <c r="H14" s="189"/>
      <c r="I14" s="185" t="s">
        <v>258</v>
      </c>
      <c r="J14" s="272" t="s">
        <v>258</v>
      </c>
      <c r="K14" s="184" t="s">
        <v>258</v>
      </c>
      <c r="L14" s="184" t="s">
        <v>258</v>
      </c>
      <c r="M14" s="184" t="s">
        <v>258</v>
      </c>
      <c r="N14" s="184" t="s">
        <v>258</v>
      </c>
      <c r="O14" s="184" t="s">
        <v>258</v>
      </c>
      <c r="P14" s="184" t="s">
        <v>258</v>
      </c>
    </row>
    <row r="15" spans="1:16" s="65" customFormat="1" ht="41.25" customHeight="1">
      <c r="A15" s="66" t="s">
        <v>112</v>
      </c>
      <c r="B15" s="147">
        <f t="shared" si="0"/>
        <v>65</v>
      </c>
      <c r="C15" s="147">
        <f t="shared" si="0"/>
        <v>133.1</v>
      </c>
      <c r="D15" s="214">
        <v>26.7</v>
      </c>
      <c r="E15" s="274">
        <v>76</v>
      </c>
      <c r="F15" s="213">
        <v>38.299999999999997</v>
      </c>
      <c r="G15" s="275">
        <v>57.1</v>
      </c>
      <c r="H15" s="188"/>
      <c r="I15" s="185" t="s">
        <v>258</v>
      </c>
      <c r="J15" s="272" t="s">
        <v>258</v>
      </c>
      <c r="K15" s="184" t="s">
        <v>258</v>
      </c>
      <c r="L15" s="184" t="s">
        <v>258</v>
      </c>
      <c r="M15" s="184" t="s">
        <v>258</v>
      </c>
      <c r="N15" s="184" t="s">
        <v>258</v>
      </c>
      <c r="O15" s="184" t="s">
        <v>258</v>
      </c>
      <c r="P15" s="184" t="s">
        <v>258</v>
      </c>
    </row>
    <row r="16" spans="1:16" s="68" customFormat="1" ht="41.25" customHeight="1">
      <c r="A16" s="66" t="s">
        <v>113</v>
      </c>
      <c r="B16" s="147">
        <f t="shared" si="0"/>
        <v>48.67</v>
      </c>
      <c r="C16" s="147">
        <f t="shared" si="0"/>
        <v>126.5</v>
      </c>
      <c r="D16" s="215">
        <v>39.5</v>
      </c>
      <c r="E16" s="274">
        <v>112.9</v>
      </c>
      <c r="F16" s="184">
        <f>1.77+7.4</f>
        <v>9.17</v>
      </c>
      <c r="G16" s="184">
        <v>13.6</v>
      </c>
      <c r="H16" s="190"/>
      <c r="I16" s="185" t="s">
        <v>258</v>
      </c>
      <c r="J16" s="272" t="s">
        <v>258</v>
      </c>
      <c r="K16" s="184" t="s">
        <v>258</v>
      </c>
      <c r="L16" s="184" t="s">
        <v>258</v>
      </c>
      <c r="M16" s="184" t="s">
        <v>258</v>
      </c>
      <c r="N16" s="184" t="s">
        <v>258</v>
      </c>
      <c r="O16" s="184" t="s">
        <v>258</v>
      </c>
      <c r="P16" s="184" t="s">
        <v>258</v>
      </c>
    </row>
    <row r="17" spans="1:16" s="68" customFormat="1" ht="41.25" customHeight="1">
      <c r="A17" s="66" t="s">
        <v>114</v>
      </c>
      <c r="B17" s="147">
        <f t="shared" si="0"/>
        <v>33.4</v>
      </c>
      <c r="C17" s="147">
        <f t="shared" si="0"/>
        <v>96.2</v>
      </c>
      <c r="D17" s="216">
        <v>33.4</v>
      </c>
      <c r="E17" s="276">
        <v>96.2</v>
      </c>
      <c r="F17" s="184">
        <v>0</v>
      </c>
      <c r="G17" s="184">
        <v>0</v>
      </c>
      <c r="H17" s="190"/>
      <c r="I17" s="185" t="s">
        <v>258</v>
      </c>
      <c r="J17" s="272" t="s">
        <v>258</v>
      </c>
      <c r="K17" s="184" t="s">
        <v>258</v>
      </c>
      <c r="L17" s="184" t="s">
        <v>258</v>
      </c>
      <c r="M17" s="184" t="s">
        <v>258</v>
      </c>
      <c r="N17" s="184" t="s">
        <v>258</v>
      </c>
      <c r="O17" s="184" t="s">
        <v>258</v>
      </c>
      <c r="P17" s="184" t="s">
        <v>258</v>
      </c>
    </row>
    <row r="18" spans="1:16" s="68" customFormat="1" ht="41.25" customHeight="1" thickBot="1">
      <c r="A18" s="69" t="s">
        <v>115</v>
      </c>
      <c r="B18" s="306">
        <f t="shared" si="0"/>
        <v>3.1</v>
      </c>
      <c r="C18" s="307">
        <f t="shared" si="0"/>
        <v>4.9000000000000004</v>
      </c>
      <c r="D18" s="217">
        <v>0</v>
      </c>
      <c r="E18" s="277">
        <v>0</v>
      </c>
      <c r="F18" s="218">
        <v>3.1</v>
      </c>
      <c r="G18" s="218">
        <v>4.9000000000000004</v>
      </c>
      <c r="H18" s="190"/>
      <c r="I18" s="278" t="s">
        <v>258</v>
      </c>
      <c r="J18" s="279" t="s">
        <v>258</v>
      </c>
      <c r="K18" s="243" t="s">
        <v>258</v>
      </c>
      <c r="L18" s="243" t="s">
        <v>258</v>
      </c>
      <c r="M18" s="243" t="s">
        <v>258</v>
      </c>
      <c r="N18" s="243" t="s">
        <v>258</v>
      </c>
      <c r="O18" s="243" t="s">
        <v>258</v>
      </c>
      <c r="P18" s="243" t="s">
        <v>258</v>
      </c>
    </row>
    <row r="19" spans="1:16" ht="12" customHeight="1" thickTop="1">
      <c r="A19" s="99" t="s">
        <v>54</v>
      </c>
      <c r="B19" s="102"/>
      <c r="C19" s="102"/>
      <c r="D19" s="118"/>
      <c r="E19" s="101"/>
      <c r="F19" s="101"/>
      <c r="G19" s="101"/>
      <c r="H19" s="119"/>
      <c r="I19" s="101"/>
      <c r="J19" s="101"/>
      <c r="K19" s="101"/>
      <c r="L19" s="101"/>
      <c r="M19" s="101"/>
      <c r="N19" s="101"/>
    </row>
    <row r="20" spans="1:16" ht="11.25">
      <c r="E20" s="150"/>
      <c r="G20" s="150"/>
      <c r="H20" s="151"/>
      <c r="J20" s="153"/>
      <c r="K20" s="154"/>
      <c r="M20" s="154"/>
      <c r="N20" s="156"/>
    </row>
    <row r="21" spans="1:16" ht="11.25">
      <c r="E21" s="150"/>
      <c r="G21" s="150"/>
      <c r="H21" s="151"/>
      <c r="I21" s="101"/>
      <c r="J21" s="101"/>
      <c r="K21" s="101"/>
      <c r="L21" s="101"/>
      <c r="M21" s="101"/>
      <c r="N21" s="101"/>
    </row>
    <row r="22" spans="1:16" ht="11.25">
      <c r="E22" s="150"/>
      <c r="G22" s="150"/>
      <c r="H22" s="151"/>
      <c r="I22" s="101"/>
      <c r="J22" s="101"/>
      <c r="K22" s="101"/>
      <c r="L22" s="101"/>
      <c r="M22" s="101"/>
      <c r="N22" s="101"/>
    </row>
    <row r="23" spans="1:16" ht="11.25">
      <c r="E23" s="150"/>
      <c r="G23" s="150"/>
      <c r="H23" s="151"/>
      <c r="I23" s="101"/>
      <c r="J23" s="101"/>
      <c r="K23" s="101"/>
      <c r="L23" s="101"/>
      <c r="M23" s="101"/>
      <c r="N23" s="101"/>
    </row>
    <row r="24" spans="1:16" ht="11.25">
      <c r="E24" s="150"/>
      <c r="G24" s="150"/>
      <c r="H24" s="151"/>
      <c r="I24" s="101"/>
      <c r="J24" s="101"/>
      <c r="K24" s="101"/>
      <c r="L24" s="101"/>
      <c r="M24" s="101"/>
      <c r="N24" s="101"/>
    </row>
    <row r="25" spans="1:16" ht="11.25">
      <c r="E25" s="150"/>
      <c r="G25" s="150"/>
      <c r="H25" s="151"/>
      <c r="I25" s="101"/>
      <c r="J25" s="101"/>
      <c r="K25" s="101"/>
      <c r="L25" s="101"/>
      <c r="M25" s="101"/>
      <c r="N25" s="101"/>
    </row>
    <row r="26" spans="1:16">
      <c r="I26" s="101"/>
      <c r="J26" s="101"/>
      <c r="K26" s="101"/>
      <c r="L26" s="101"/>
      <c r="M26" s="101"/>
      <c r="N26" s="101"/>
    </row>
    <row r="27" spans="1:16">
      <c r="I27" s="101"/>
      <c r="J27" s="101"/>
      <c r="K27" s="101"/>
      <c r="L27" s="101"/>
      <c r="M27" s="101"/>
      <c r="N27" s="101"/>
    </row>
    <row r="28" spans="1:16">
      <c r="J28" s="153"/>
    </row>
    <row r="29" spans="1:16">
      <c r="J29" s="153"/>
    </row>
    <row r="30" spans="1:16">
      <c r="J30" s="153"/>
    </row>
    <row r="31" spans="1:16">
      <c r="J31" s="153"/>
    </row>
    <row r="32" spans="1:16">
      <c r="J32" s="153"/>
    </row>
    <row r="33" spans="10:10">
      <c r="J33" s="153"/>
    </row>
    <row r="34" spans="10:10">
      <c r="J34" s="153"/>
    </row>
    <row r="35" spans="10:10">
      <c r="J35" s="153"/>
    </row>
    <row r="36" spans="10:10">
      <c r="J36" s="153"/>
    </row>
    <row r="37" spans="10:10">
      <c r="J37" s="153"/>
    </row>
    <row r="38" spans="10:10">
      <c r="J38" s="153"/>
    </row>
    <row r="39" spans="10:10">
      <c r="J39" s="153"/>
    </row>
    <row r="40" spans="10:10">
      <c r="J40" s="153"/>
    </row>
    <row r="41" spans="10:10">
      <c r="J41" s="153"/>
    </row>
    <row r="42" spans="10:10">
      <c r="J42" s="153"/>
    </row>
    <row r="43" spans="10:10">
      <c r="J43" s="153"/>
    </row>
    <row r="44" spans="10:10">
      <c r="J44" s="153"/>
    </row>
    <row r="45" spans="10:10">
      <c r="J45" s="153"/>
    </row>
    <row r="46" spans="10:10">
      <c r="J46" s="153"/>
    </row>
    <row r="47" spans="10:10">
      <c r="J47" s="153"/>
    </row>
    <row r="48" spans="10:10">
      <c r="J48" s="153"/>
    </row>
    <row r="49" spans="10:10">
      <c r="J49" s="153"/>
    </row>
    <row r="50" spans="10:10">
      <c r="J50" s="153"/>
    </row>
    <row r="51" spans="10:10">
      <c r="J51" s="153"/>
    </row>
    <row r="52" spans="10:10">
      <c r="J52" s="153"/>
    </row>
    <row r="53" spans="10:10">
      <c r="J53" s="153"/>
    </row>
    <row r="54" spans="10:10">
      <c r="J54" s="153"/>
    </row>
    <row r="55" spans="10:10">
      <c r="J55" s="153"/>
    </row>
    <row r="56" spans="10:10">
      <c r="J56" s="153"/>
    </row>
    <row r="57" spans="10:10">
      <c r="J57" s="153"/>
    </row>
    <row r="58" spans="10:10">
      <c r="J58" s="153"/>
    </row>
    <row r="59" spans="10:10">
      <c r="J59" s="153"/>
    </row>
    <row r="60" spans="10:10">
      <c r="J60" s="153"/>
    </row>
    <row r="61" spans="10:10">
      <c r="J61" s="153"/>
    </row>
    <row r="62" spans="10:10">
      <c r="J62" s="153"/>
    </row>
    <row r="63" spans="10:10">
      <c r="J63" s="153"/>
    </row>
    <row r="64" spans="10:10">
      <c r="J64" s="153"/>
    </row>
    <row r="65" spans="10:10">
      <c r="J65" s="153"/>
    </row>
    <row r="66" spans="10:10">
      <c r="J66" s="153"/>
    </row>
    <row r="67" spans="10:10">
      <c r="J67" s="153"/>
    </row>
    <row r="68" spans="10:10">
      <c r="J68" s="153"/>
    </row>
    <row r="69" spans="10:10">
      <c r="J69" s="153"/>
    </row>
    <row r="70" spans="10:10">
      <c r="J70" s="153"/>
    </row>
    <row r="71" spans="10:10">
      <c r="J71" s="153"/>
    </row>
    <row r="72" spans="10:10">
      <c r="J72" s="153"/>
    </row>
    <row r="73" spans="10:10">
      <c r="J73" s="153"/>
    </row>
    <row r="74" spans="10:10">
      <c r="J74" s="153"/>
    </row>
    <row r="75" spans="10:10">
      <c r="J75" s="153"/>
    </row>
    <row r="76" spans="10:10">
      <c r="J76" s="153"/>
    </row>
    <row r="77" spans="10:10">
      <c r="J77" s="153"/>
    </row>
    <row r="78" spans="10:10">
      <c r="J78" s="153"/>
    </row>
    <row r="79" spans="10:10">
      <c r="J79" s="153"/>
    </row>
    <row r="80" spans="10:10">
      <c r="J80" s="153"/>
    </row>
    <row r="81" spans="10:10">
      <c r="J81" s="153"/>
    </row>
    <row r="82" spans="10:10">
      <c r="J82" s="153"/>
    </row>
    <row r="83" spans="10:10">
      <c r="J83" s="153"/>
    </row>
    <row r="84" spans="10:10">
      <c r="J84" s="153"/>
    </row>
    <row r="85" spans="10:10">
      <c r="J85" s="153"/>
    </row>
    <row r="86" spans="10:10">
      <c r="J86" s="153"/>
    </row>
    <row r="87" spans="10:10">
      <c r="J87" s="153"/>
    </row>
    <row r="88" spans="10:10">
      <c r="J88" s="153"/>
    </row>
    <row r="89" spans="10:10">
      <c r="J89" s="153"/>
    </row>
    <row r="90" spans="10:10">
      <c r="J90" s="153"/>
    </row>
    <row r="91" spans="10:10">
      <c r="J91" s="153"/>
    </row>
    <row r="92" spans="10:10">
      <c r="J92" s="153"/>
    </row>
    <row r="93" spans="10:10">
      <c r="J93" s="153"/>
    </row>
    <row r="94" spans="10:10">
      <c r="J94" s="153"/>
    </row>
    <row r="95" spans="10:10">
      <c r="J95" s="153"/>
    </row>
    <row r="96" spans="10:10">
      <c r="J96" s="153"/>
    </row>
    <row r="97" spans="10:10">
      <c r="J97" s="153"/>
    </row>
    <row r="98" spans="10:10">
      <c r="J98" s="153"/>
    </row>
    <row r="99" spans="10:10">
      <c r="J99" s="153"/>
    </row>
    <row r="100" spans="10:10">
      <c r="J100" s="153"/>
    </row>
    <row r="101" spans="10:10">
      <c r="J101" s="153"/>
    </row>
    <row r="102" spans="10:10">
      <c r="J102" s="153"/>
    </row>
    <row r="103" spans="10:10">
      <c r="J103" s="153"/>
    </row>
    <row r="104" spans="10:10">
      <c r="J104" s="153"/>
    </row>
    <row r="105" spans="10:10">
      <c r="J105" s="153"/>
    </row>
    <row r="106" spans="10:10">
      <c r="J106" s="153"/>
    </row>
    <row r="107" spans="10:10">
      <c r="J107" s="153"/>
    </row>
    <row r="108" spans="10:10">
      <c r="J108" s="153"/>
    </row>
    <row r="109" spans="10:10">
      <c r="J109" s="153"/>
    </row>
    <row r="110" spans="10:10">
      <c r="J110" s="153"/>
    </row>
    <row r="111" spans="10:10">
      <c r="J111" s="153"/>
    </row>
    <row r="112" spans="10:10">
      <c r="J112" s="153"/>
    </row>
    <row r="113" spans="10:10">
      <c r="J113" s="153"/>
    </row>
    <row r="114" spans="10:10">
      <c r="J114" s="153"/>
    </row>
    <row r="115" spans="10:10">
      <c r="J115" s="153"/>
    </row>
    <row r="116" spans="10:10">
      <c r="J116" s="153"/>
    </row>
    <row r="117" spans="10:10">
      <c r="J117" s="153"/>
    </row>
    <row r="118" spans="10:10">
      <c r="J118" s="153"/>
    </row>
    <row r="119" spans="10:10">
      <c r="J119" s="153"/>
    </row>
    <row r="120" spans="10:10">
      <c r="J120" s="153"/>
    </row>
    <row r="121" spans="10:10">
      <c r="J121" s="153"/>
    </row>
    <row r="122" spans="10:10">
      <c r="J122" s="153"/>
    </row>
    <row r="123" spans="10:10">
      <c r="J123" s="153"/>
    </row>
    <row r="124" spans="10:10">
      <c r="J124" s="153"/>
    </row>
    <row r="125" spans="10:10">
      <c r="J125" s="153"/>
    </row>
    <row r="126" spans="10:10">
      <c r="J126" s="153"/>
    </row>
    <row r="127" spans="10:10">
      <c r="J127" s="153"/>
    </row>
    <row r="128" spans="10:10">
      <c r="J128" s="153"/>
    </row>
    <row r="129" spans="10:10">
      <c r="J129" s="153"/>
    </row>
    <row r="130" spans="10:10">
      <c r="J130" s="153"/>
    </row>
    <row r="131" spans="10:10">
      <c r="J131" s="153"/>
    </row>
    <row r="132" spans="10:10">
      <c r="J132" s="153"/>
    </row>
    <row r="133" spans="10:10">
      <c r="J133" s="153"/>
    </row>
    <row r="134" spans="10:10">
      <c r="J134" s="153"/>
    </row>
    <row r="135" spans="10:10">
      <c r="J135" s="153"/>
    </row>
    <row r="136" spans="10:10">
      <c r="J136" s="153"/>
    </row>
    <row r="137" spans="10:10">
      <c r="J137" s="153"/>
    </row>
    <row r="138" spans="10:10">
      <c r="J138" s="153"/>
    </row>
    <row r="139" spans="10:10">
      <c r="J139" s="153"/>
    </row>
    <row r="140" spans="10:10">
      <c r="J140" s="153"/>
    </row>
    <row r="141" spans="10:10">
      <c r="J141" s="153"/>
    </row>
    <row r="142" spans="10:10">
      <c r="J142" s="153"/>
    </row>
    <row r="143" spans="10:10">
      <c r="J143" s="153"/>
    </row>
    <row r="144" spans="10:10">
      <c r="J144" s="153"/>
    </row>
    <row r="145" spans="10:10">
      <c r="J145" s="153"/>
    </row>
    <row r="146" spans="10:10">
      <c r="J146" s="153"/>
    </row>
    <row r="147" spans="10:10">
      <c r="J147" s="153"/>
    </row>
    <row r="148" spans="10:10">
      <c r="J148" s="153"/>
    </row>
    <row r="149" spans="10:10">
      <c r="J149" s="153"/>
    </row>
    <row r="150" spans="10:10">
      <c r="J150" s="153"/>
    </row>
    <row r="151" spans="10:10">
      <c r="J151" s="153"/>
    </row>
    <row r="152" spans="10:10">
      <c r="J152" s="153"/>
    </row>
    <row r="153" spans="10:10">
      <c r="J153" s="153"/>
    </row>
    <row r="154" spans="10:10">
      <c r="J154" s="153"/>
    </row>
    <row r="155" spans="10:10">
      <c r="J155" s="153"/>
    </row>
    <row r="156" spans="10:10">
      <c r="J156" s="153"/>
    </row>
    <row r="157" spans="10:10">
      <c r="J157" s="153"/>
    </row>
    <row r="158" spans="10:10">
      <c r="J158" s="153"/>
    </row>
    <row r="159" spans="10:10">
      <c r="J159" s="153"/>
    </row>
    <row r="160" spans="10:10">
      <c r="J160" s="153"/>
    </row>
    <row r="161" spans="10:10">
      <c r="J161" s="153"/>
    </row>
    <row r="162" spans="10:10">
      <c r="J162" s="153"/>
    </row>
    <row r="163" spans="10:10">
      <c r="J163" s="153"/>
    </row>
    <row r="164" spans="10:10">
      <c r="J164" s="153"/>
    </row>
    <row r="165" spans="10:10">
      <c r="J165" s="153"/>
    </row>
    <row r="166" spans="10:10">
      <c r="J166" s="153"/>
    </row>
    <row r="167" spans="10:10">
      <c r="J167" s="153"/>
    </row>
    <row r="168" spans="10:10">
      <c r="J168" s="153"/>
    </row>
    <row r="169" spans="10:10">
      <c r="J169" s="153"/>
    </row>
    <row r="170" spans="10:10">
      <c r="J170" s="153"/>
    </row>
    <row r="171" spans="10:10">
      <c r="J171" s="153"/>
    </row>
    <row r="172" spans="10:10">
      <c r="J172" s="153"/>
    </row>
    <row r="173" spans="10:10">
      <c r="J173" s="153"/>
    </row>
    <row r="174" spans="10:10">
      <c r="J174" s="153"/>
    </row>
    <row r="175" spans="10:10">
      <c r="J175" s="153"/>
    </row>
    <row r="176" spans="10:10">
      <c r="J176" s="153"/>
    </row>
    <row r="177" spans="10:10">
      <c r="J177" s="153"/>
    </row>
    <row r="178" spans="10:10">
      <c r="J178" s="153"/>
    </row>
    <row r="179" spans="10:10">
      <c r="J179" s="153"/>
    </row>
    <row r="180" spans="10:10">
      <c r="J180" s="153"/>
    </row>
    <row r="181" spans="10:10">
      <c r="J181" s="153"/>
    </row>
    <row r="182" spans="10:10">
      <c r="J182" s="153"/>
    </row>
    <row r="183" spans="10:10">
      <c r="J183" s="153"/>
    </row>
    <row r="184" spans="10:10">
      <c r="J184" s="153"/>
    </row>
    <row r="185" spans="10:10">
      <c r="J185" s="153"/>
    </row>
    <row r="186" spans="10:10">
      <c r="J186" s="153"/>
    </row>
    <row r="187" spans="10:10">
      <c r="J187" s="153"/>
    </row>
    <row r="188" spans="10:10">
      <c r="J188" s="153"/>
    </row>
    <row r="189" spans="10:10">
      <c r="J189" s="153"/>
    </row>
    <row r="190" spans="10:10">
      <c r="J190" s="153"/>
    </row>
    <row r="191" spans="10:10">
      <c r="J191" s="153"/>
    </row>
    <row r="192" spans="10:10">
      <c r="J192" s="153"/>
    </row>
    <row r="193" spans="10:10">
      <c r="J193" s="153"/>
    </row>
    <row r="194" spans="10:10">
      <c r="J194" s="153"/>
    </row>
    <row r="195" spans="10:10">
      <c r="J195" s="153"/>
    </row>
    <row r="196" spans="10:10">
      <c r="J196" s="153"/>
    </row>
    <row r="197" spans="10:10">
      <c r="J197" s="153"/>
    </row>
    <row r="198" spans="10:10">
      <c r="J198" s="153"/>
    </row>
    <row r="199" spans="10:10">
      <c r="J199" s="153"/>
    </row>
    <row r="200" spans="10:10">
      <c r="J200" s="153"/>
    </row>
    <row r="201" spans="10:10">
      <c r="J201" s="153"/>
    </row>
    <row r="202" spans="10:10">
      <c r="J202" s="153"/>
    </row>
    <row r="203" spans="10:10">
      <c r="J203" s="153"/>
    </row>
    <row r="204" spans="10:10">
      <c r="J204" s="153"/>
    </row>
    <row r="205" spans="10:10">
      <c r="J205" s="153"/>
    </row>
    <row r="206" spans="10:10">
      <c r="J206" s="153"/>
    </row>
    <row r="207" spans="10:10">
      <c r="J207" s="153"/>
    </row>
    <row r="208" spans="10:10">
      <c r="J208" s="153"/>
    </row>
    <row r="209" spans="10:10">
      <c r="J209" s="153"/>
    </row>
    <row r="210" spans="10:10">
      <c r="J210" s="153"/>
    </row>
    <row r="211" spans="10:10">
      <c r="J211" s="153"/>
    </row>
    <row r="212" spans="10:10">
      <c r="J212" s="153"/>
    </row>
    <row r="213" spans="10:10">
      <c r="J213" s="153"/>
    </row>
    <row r="214" spans="10:10">
      <c r="J214" s="153"/>
    </row>
    <row r="215" spans="10:10">
      <c r="J215" s="153"/>
    </row>
    <row r="216" spans="10:10">
      <c r="J216" s="153"/>
    </row>
    <row r="217" spans="10:10">
      <c r="J217" s="153"/>
    </row>
    <row r="218" spans="10:10">
      <c r="J218" s="153"/>
    </row>
    <row r="219" spans="10:10">
      <c r="J219" s="153"/>
    </row>
    <row r="220" spans="10:10">
      <c r="J220" s="153"/>
    </row>
    <row r="221" spans="10:10">
      <c r="J221" s="153"/>
    </row>
    <row r="222" spans="10:10">
      <c r="J222" s="153"/>
    </row>
    <row r="223" spans="10:10">
      <c r="J223" s="153"/>
    </row>
    <row r="224" spans="10:10">
      <c r="J224" s="153"/>
    </row>
    <row r="225" spans="10:10">
      <c r="J225" s="153"/>
    </row>
    <row r="226" spans="10:10">
      <c r="J226" s="153"/>
    </row>
    <row r="227" spans="10:10">
      <c r="J227" s="153"/>
    </row>
    <row r="228" spans="10:10">
      <c r="J228" s="153"/>
    </row>
    <row r="229" spans="10:10">
      <c r="J229" s="153"/>
    </row>
  </sheetData>
  <mergeCells count="16">
    <mergeCell ref="A1:G1"/>
    <mergeCell ref="I1:P1"/>
    <mergeCell ref="O4:P4"/>
    <mergeCell ref="M4:N4"/>
    <mergeCell ref="O3:P3"/>
    <mergeCell ref="F4:G4"/>
    <mergeCell ref="K3:L3"/>
    <mergeCell ref="M3:N3"/>
    <mergeCell ref="K4:L4"/>
    <mergeCell ref="F3:G3"/>
    <mergeCell ref="I3:J3"/>
    <mergeCell ref="I4:J4"/>
    <mergeCell ref="B3:C3"/>
    <mergeCell ref="D3:E3"/>
    <mergeCell ref="B4:C4"/>
    <mergeCell ref="D4:E4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21.소유별산림면적</vt:lpstr>
      <vt:lpstr>22.임상별산림면적</vt:lpstr>
      <vt:lpstr>23.임상별임목축적</vt:lpstr>
      <vt:lpstr>24.임산물생산량</vt:lpstr>
      <vt:lpstr>25.입목벌채허가(신고)</vt:lpstr>
      <vt:lpstr>26.사방사업</vt:lpstr>
      <vt:lpstr>27.조림</vt:lpstr>
      <vt:lpstr>28.산림피해</vt:lpstr>
      <vt:lpstr>29.친환경농산물인증현황</vt:lpstr>
      <vt:lpstr>'25.입목벌채허가(신고)'!Print_Area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2017-03-16T08:11:15Z</cp:lastPrinted>
  <dcterms:created xsi:type="dcterms:W3CDTF">1999-04-14T01:33:18Z</dcterms:created>
  <dcterms:modified xsi:type="dcterms:W3CDTF">2017-04-28T02:14:19Z</dcterms:modified>
</cp:coreProperties>
</file>