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4215" windowWidth="19320" windowHeight="6720" tabRatio="787" firstSheet="1" activeTab="1"/>
  </bookViews>
  <sheets>
    <sheet name="------" sheetId="1" state="veryHidden" r:id="rId1"/>
    <sheet name="1.농가및농가인구" sheetId="21" r:id="rId2"/>
    <sheet name="2.경지면적" sheetId="4" r:id="rId3"/>
    <sheet name="3.농업진흥지역 지정" sheetId="6" r:id="rId4"/>
    <sheet name="4.식량작물 생산량 " sheetId="22" r:id="rId5"/>
    <sheet name="4-1.미곡" sheetId="23" r:id="rId6"/>
    <sheet name="4-2.맥류" sheetId="24" r:id="rId7"/>
    <sheet name="4-3.잡곡" sheetId="25" r:id="rId8"/>
    <sheet name="4-4.두류" sheetId="26" r:id="rId9"/>
    <sheet name="4-5.서류" sheetId="27" r:id="rId10"/>
    <sheet name="5.채소류생산량" sheetId="33" r:id="rId11"/>
    <sheet name="5-1.채소류생산량(속1)" sheetId="34" r:id="rId12"/>
    <sheet name="5-2.채소류생산량(속2)" sheetId="35" r:id="rId13"/>
    <sheet name="6.특용작물생산량" sheetId="36" r:id="rId14"/>
    <sheet name="7.과실류생산량" sheetId="37" r:id="rId15"/>
    <sheet name="8.공공비축 미곡 매입실적" sheetId="30" r:id="rId16"/>
    <sheet name="9.보리매입실적" sheetId="31" r:id="rId17"/>
    <sheet name="10. 정부관리양곡 보관창고 " sheetId="32" r:id="rId18"/>
  </sheets>
  <externalReferences>
    <externalReference r:id="rId19"/>
    <externalReference r:id="rId20"/>
  </externalReferences>
  <definedNames>
    <definedName name="_xlnm._FilterDatabase" localSheetId="17" hidden="1">'10. 정부관리양곡 보관창고 '!$A$1:$A$323</definedName>
    <definedName name="aaa">#REF!</definedName>
    <definedName name="_xlnm.Print_Area" localSheetId="17">'10. 정부관리양곡 보관창고 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'5-1.채소류생산량(속1)'!$A$1:$X$19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calcId="145621"/>
  <customWorkbookViews>
    <customWorkbookView name="1 - 기본 보기" guid="{F31F0221-4866-11D9-B3E6-0000B4A88D03}" mergeInterval="0" personalView="1" maximized="1" windowWidth="1020" windowHeight="580" activeSheetId="20"/>
    <customWorkbookView name="교육장 - 기본 보기" guid="{E3C4DE30-201D-11D8-9C7D-00E07D8B2C4C}" mergeInterval="0" personalView="1" maximized="1" windowWidth="1020" windowHeight="554" activeSheetId="4"/>
    <customWorkbookView name=". - 기본 보기" guid="{37094F42-2027-11D8-9C7C-009008A0B73D}" mergeInterval="0" personalView="1" maximized="1" windowWidth="1020" windowHeight="607" activeSheetId="4" showComments="commIndAndComment"/>
    <customWorkbookView name="정보기획 - 기본 보기" guid="{802DF4E3-3E0E-11D9-A80D-00E098994FA3}" mergeInterval="0" personalView="1" maximized="1" windowWidth="1020" windowHeight="608" tabRatio="942" activeSheetId="4"/>
    <customWorkbookView name="pc - 기본 보기" guid="{FE83B4A0-210F-11D8-A0D3-009008A182C2}" mergeInterval="0" personalView="1" maximized="1" windowWidth="1020" windowHeight="607" tabRatio="670" activeSheetId="10"/>
    <customWorkbookView name="진안군청 - 사용자 보기" guid="{25641032-277E-4FBA-AEBF-3EDF92641C00}" mergeInterval="0" personalView="1" maximized="1" windowWidth="1020" windowHeight="597" activeSheetId="20"/>
    <customWorkbookView name="SEC - 기본 보기" guid="{EA11DB40-6B19-44D0-9543-F0B1B236F064}" mergeInterval="0" personalView="1" maximized="1" xWindow="5" yWindow="24" windowWidth="1010" windowHeight="285" activeSheetId="6" showComments="commNone"/>
    <customWorkbookView name="정보화교육장 - 기본 보기" guid="{B1441181-3E0F-11D9-BC3A-444553540000}" mergeInterval="0" personalView="1" maximized="1" windowWidth="796" windowHeight="413" tabRatio="942" activeSheetId="20"/>
    <customWorkbookView name="Admin - 사용자 보기" guid="{EC0492EE-9FB3-4651-9A40-47C8F3EB235C}" mergeInterval="0" personalView="1" maximized="1" windowWidth="1020" windowHeight="619" activeSheetId="2"/>
    <customWorkbookView name="장미 - 기본 보기" guid="{27451B30-EFE2-4E6D-AC9C-86F9FBAAEBB3}" mergeInterval="0" personalView="1" maximized="1" windowWidth="1004" windowHeight="585" activeSheetId="14"/>
  </customWorkbookViews>
</workbook>
</file>

<file path=xl/calcChain.xml><?xml version="1.0" encoding="utf-8"?>
<calcChain xmlns="http://schemas.openxmlformats.org/spreadsheetml/2006/main">
  <c r="C18" i="37" l="1"/>
  <c r="B18" i="37"/>
  <c r="C17" i="37"/>
  <c r="B17" i="37"/>
  <c r="C16" i="37"/>
  <c r="B16" i="37"/>
  <c r="C15" i="37"/>
  <c r="B15" i="37"/>
  <c r="C14" i="37"/>
  <c r="B14" i="37"/>
  <c r="C13" i="37"/>
  <c r="B13" i="37"/>
  <c r="C12" i="37"/>
  <c r="B12" i="37"/>
  <c r="W11" i="37"/>
  <c r="B11" i="37" s="1"/>
  <c r="E11" i="37"/>
  <c r="C11" i="37"/>
  <c r="G17" i="36" l="1"/>
  <c r="D17" i="36"/>
  <c r="K16" i="36"/>
  <c r="G16" i="36"/>
  <c r="K15" i="36"/>
  <c r="G15" i="36"/>
  <c r="D15" i="36"/>
  <c r="K14" i="36"/>
  <c r="G14" i="36"/>
  <c r="D14" i="36"/>
  <c r="G13" i="36"/>
  <c r="D13" i="36"/>
  <c r="G12" i="36"/>
  <c r="D12" i="36"/>
  <c r="J11" i="36"/>
  <c r="I11" i="36"/>
  <c r="F11" i="36"/>
  <c r="E11" i="36"/>
  <c r="C11" i="36"/>
  <c r="B11" i="36"/>
  <c r="F18" i="35"/>
  <c r="C18" i="35"/>
  <c r="B18" i="35"/>
  <c r="P17" i="35"/>
  <c r="I17" i="35"/>
  <c r="F17" i="35"/>
  <c r="C17" i="35"/>
  <c r="B17" i="35"/>
  <c r="F16" i="35"/>
  <c r="C16" i="35"/>
  <c r="B16" i="35"/>
  <c r="P15" i="35"/>
  <c r="I15" i="35"/>
  <c r="F15" i="35"/>
  <c r="C15" i="35"/>
  <c r="B15" i="35"/>
  <c r="P14" i="35"/>
  <c r="I14" i="35"/>
  <c r="F14" i="35"/>
  <c r="C14" i="35"/>
  <c r="B14" i="35"/>
  <c r="P13" i="35"/>
  <c r="M13" i="35"/>
  <c r="I13" i="35"/>
  <c r="F13" i="35"/>
  <c r="C13" i="35"/>
  <c r="B13" i="35"/>
  <c r="P12" i="35"/>
  <c r="I12" i="35"/>
  <c r="F12" i="35"/>
  <c r="C12" i="35"/>
  <c r="B12" i="35"/>
  <c r="O11" i="35"/>
  <c r="N11" i="35"/>
  <c r="L11" i="35"/>
  <c r="K11" i="35"/>
  <c r="H11" i="35"/>
  <c r="I11" i="35" s="1"/>
  <c r="G11" i="35"/>
  <c r="E11" i="35"/>
  <c r="D11" i="35"/>
  <c r="U18" i="34"/>
  <c r="R18" i="34"/>
  <c r="Q18" i="34"/>
  <c r="P18" i="34"/>
  <c r="L18" i="34"/>
  <c r="F18" i="34"/>
  <c r="C18" i="34"/>
  <c r="B18" i="34"/>
  <c r="U17" i="34"/>
  <c r="R17" i="34"/>
  <c r="Q17" i="34"/>
  <c r="P17" i="34"/>
  <c r="L17" i="34"/>
  <c r="F17" i="34"/>
  <c r="C17" i="34"/>
  <c r="B17" i="34"/>
  <c r="Q16" i="34"/>
  <c r="P16" i="34"/>
  <c r="L16" i="34"/>
  <c r="F16" i="34"/>
  <c r="C16" i="34"/>
  <c r="B16" i="34"/>
  <c r="U15" i="34"/>
  <c r="R15" i="34"/>
  <c r="Q15" i="34"/>
  <c r="P15" i="34"/>
  <c r="L15" i="34"/>
  <c r="I15" i="34"/>
  <c r="F15" i="34"/>
  <c r="C15" i="34"/>
  <c r="B15" i="34"/>
  <c r="U14" i="34"/>
  <c r="R14" i="34"/>
  <c r="Q14" i="34"/>
  <c r="P14" i="34"/>
  <c r="L14" i="34"/>
  <c r="I14" i="34"/>
  <c r="F14" i="34"/>
  <c r="C14" i="34"/>
  <c r="B14" i="34"/>
  <c r="U13" i="34"/>
  <c r="R13" i="34"/>
  <c r="Q13" i="34"/>
  <c r="P13" i="34"/>
  <c r="F13" i="34"/>
  <c r="C13" i="34"/>
  <c r="B13" i="34"/>
  <c r="U12" i="34"/>
  <c r="R12" i="34"/>
  <c r="Q12" i="34"/>
  <c r="P12" i="34"/>
  <c r="I12" i="34"/>
  <c r="F12" i="34"/>
  <c r="B12" i="34"/>
  <c r="S11" i="34"/>
  <c r="Q11" i="34" s="1"/>
  <c r="O11" i="34"/>
  <c r="P11" i="34" s="1"/>
  <c r="N11" i="34"/>
  <c r="J11" i="34"/>
  <c r="B11" i="34" s="1"/>
  <c r="H11" i="34"/>
  <c r="I11" i="34" s="1"/>
  <c r="E11" i="34"/>
  <c r="V18" i="33"/>
  <c r="S18" i="33"/>
  <c r="F18" i="33"/>
  <c r="C18" i="33"/>
  <c r="B18" i="33"/>
  <c r="V17" i="33"/>
  <c r="S17" i="33"/>
  <c r="P17" i="33"/>
  <c r="F17" i="33"/>
  <c r="C17" i="33"/>
  <c r="B17" i="33"/>
  <c r="V16" i="33"/>
  <c r="S16" i="33"/>
  <c r="P16" i="33"/>
  <c r="F16" i="33"/>
  <c r="C16" i="33"/>
  <c r="B16" i="33"/>
  <c r="V15" i="33"/>
  <c r="S15" i="33"/>
  <c r="P15" i="33"/>
  <c r="F15" i="33"/>
  <c r="C15" i="33"/>
  <c r="B15" i="33"/>
  <c r="V14" i="33"/>
  <c r="S14" i="33"/>
  <c r="P14" i="33"/>
  <c r="C14" i="33"/>
  <c r="B14" i="33"/>
  <c r="V13" i="33"/>
  <c r="S13" i="33"/>
  <c r="P13" i="33"/>
  <c r="F13" i="33"/>
  <c r="C13" i="33"/>
  <c r="B13" i="33"/>
  <c r="V12" i="33"/>
  <c r="S12" i="33"/>
  <c r="P12" i="33"/>
  <c r="C12" i="33"/>
  <c r="B12" i="33"/>
  <c r="V11" i="33"/>
  <c r="R11" i="33"/>
  <c r="S11" i="33" s="1"/>
  <c r="Q11" i="33"/>
  <c r="O11" i="33"/>
  <c r="P11" i="33" s="1"/>
  <c r="N11" i="33"/>
  <c r="E11" i="33"/>
  <c r="D11" i="33"/>
  <c r="B11" i="33" s="1"/>
  <c r="C16" i="27"/>
  <c r="B16" i="27"/>
  <c r="C15" i="27"/>
  <c r="B15" i="27"/>
  <c r="C14" i="27"/>
  <c r="B14" i="27"/>
  <c r="C13" i="27"/>
  <c r="B13" i="27"/>
  <c r="C12" i="27"/>
  <c r="B12" i="27"/>
  <c r="J11" i="27"/>
  <c r="I11" i="27"/>
  <c r="H11" i="27"/>
  <c r="G11" i="27"/>
  <c r="F11" i="27"/>
  <c r="D11" i="27"/>
  <c r="B11" i="27" s="1"/>
  <c r="C18" i="26"/>
  <c r="B18" i="26"/>
  <c r="C17" i="26"/>
  <c r="B17" i="26"/>
  <c r="C16" i="26"/>
  <c r="B16" i="26"/>
  <c r="C15" i="26"/>
  <c r="B15" i="26"/>
  <c r="C14" i="26"/>
  <c r="B14" i="26"/>
  <c r="C13" i="26"/>
  <c r="B13" i="26"/>
  <c r="C12" i="26"/>
  <c r="B12" i="26"/>
  <c r="P11" i="26"/>
  <c r="O11" i="26"/>
  <c r="N11" i="26"/>
  <c r="M11" i="26"/>
  <c r="L11" i="26"/>
  <c r="K11" i="26"/>
  <c r="J11" i="26"/>
  <c r="H11" i="26"/>
  <c r="C11" i="26" s="1"/>
  <c r="G11" i="26"/>
  <c r="F11" i="26"/>
  <c r="E11" i="26"/>
  <c r="D11" i="26"/>
  <c r="B11" i="26" s="1"/>
  <c r="C18" i="25"/>
  <c r="B18" i="25"/>
  <c r="C17" i="25"/>
  <c r="B17" i="25"/>
  <c r="C16" i="25"/>
  <c r="B16" i="25"/>
  <c r="C15" i="25"/>
  <c r="B15" i="25"/>
  <c r="C14" i="25"/>
  <c r="B14" i="25"/>
  <c r="C13" i="25"/>
  <c r="C11" i="25" s="1"/>
  <c r="B13" i="25"/>
  <c r="C12" i="25"/>
  <c r="B12" i="25"/>
  <c r="J11" i="25"/>
  <c r="I11" i="25"/>
  <c r="H11" i="25"/>
  <c r="F11" i="25"/>
  <c r="E11" i="25"/>
  <c r="D11" i="25"/>
  <c r="B11" i="25"/>
  <c r="F11" i="23"/>
  <c r="D11" i="23"/>
  <c r="C11" i="23"/>
  <c r="B11" i="23"/>
  <c r="N18" i="22"/>
  <c r="M18" i="22"/>
  <c r="K18" i="22" s="1"/>
  <c r="B18" i="22" s="1"/>
  <c r="L18" i="22"/>
  <c r="J18" i="22" s="1"/>
  <c r="C18" i="22" s="1"/>
  <c r="N17" i="22"/>
  <c r="M17" i="22"/>
  <c r="L17" i="22"/>
  <c r="J17" i="22" s="1"/>
  <c r="C17" i="22" s="1"/>
  <c r="K17" i="22"/>
  <c r="B17" i="22" s="1"/>
  <c r="C16" i="22"/>
  <c r="B16" i="22"/>
  <c r="J15" i="22"/>
  <c r="C15" i="22"/>
  <c r="B15" i="22"/>
  <c r="C14" i="22"/>
  <c r="B14" i="22"/>
  <c r="C13" i="22"/>
  <c r="B13" i="22"/>
  <c r="C12" i="22"/>
  <c r="B12" i="22"/>
  <c r="E11" i="22"/>
  <c r="C11" i="22" s="1"/>
  <c r="D11" i="22"/>
  <c r="B11" i="22" s="1"/>
  <c r="G11" i="4"/>
  <c r="B11" i="4"/>
  <c r="F11" i="4" s="1"/>
  <c r="H11" i="4" s="1"/>
  <c r="H18" i="21"/>
  <c r="G18" i="21"/>
  <c r="F18" i="21"/>
  <c r="C18" i="21"/>
  <c r="H17" i="21"/>
  <c r="G17" i="21"/>
  <c r="F17" i="21"/>
  <c r="C17" i="21"/>
  <c r="H16" i="21"/>
  <c r="G16" i="21"/>
  <c r="F16" i="21"/>
  <c r="C16" i="21"/>
  <c r="H15" i="21"/>
  <c r="G15" i="21"/>
  <c r="F15" i="21"/>
  <c r="C15" i="21"/>
  <c r="H14" i="21"/>
  <c r="G14" i="21"/>
  <c r="F14" i="21"/>
  <c r="C14" i="21"/>
  <c r="H13" i="21"/>
  <c r="G13" i="21"/>
  <c r="F13" i="21"/>
  <c r="C13" i="21"/>
  <c r="H12" i="21"/>
  <c r="G12" i="21"/>
  <c r="F12" i="21"/>
  <c r="C12" i="21"/>
  <c r="H11" i="21"/>
  <c r="G11" i="21"/>
  <c r="F11" i="21"/>
  <c r="B11" i="21"/>
  <c r="D11" i="21" s="1"/>
  <c r="D11" i="36" l="1"/>
  <c r="G11" i="36"/>
  <c r="K11" i="36"/>
  <c r="P11" i="35"/>
  <c r="C11" i="35"/>
  <c r="B11" i="35"/>
  <c r="M11" i="35"/>
  <c r="C11" i="27"/>
  <c r="F11" i="35"/>
  <c r="F11" i="34"/>
  <c r="C11" i="33"/>
  <c r="F11" i="33"/>
  <c r="B10" i="6" l="1"/>
  <c r="F10" i="4"/>
  <c r="B10" i="4"/>
  <c r="B9" i="4"/>
  <c r="B9" i="6"/>
  <c r="B7" i="6"/>
  <c r="H9" i="4"/>
  <c r="G9" i="4"/>
  <c r="F9" i="4" s="1"/>
  <c r="R11" i="34"/>
  <c r="R16" i="34"/>
  <c r="L12" i="34"/>
  <c r="C12" i="34"/>
  <c r="C11" i="34"/>
  <c r="T11" i="34"/>
  <c r="U11" i="34"/>
  <c r="T16" i="34"/>
  <c r="K11" i="34"/>
  <c r="L11" i="34"/>
  <c r="K12" i="34"/>
</calcChain>
</file>

<file path=xl/sharedStrings.xml><?xml version="1.0" encoding="utf-8"?>
<sst xmlns="http://schemas.openxmlformats.org/spreadsheetml/2006/main" count="1407" uniqueCount="325">
  <si>
    <t>계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</si>
  <si>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</si>
  <si>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</si>
  <si>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</si>
  <si>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</si>
  <si>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</si>
  <si>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</si>
  <si>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</si>
  <si>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</si>
  <si>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</si>
  <si>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</si>
  <si>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</si>
  <si>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</si>
  <si>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</si>
  <si>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</si>
  <si>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</si>
  <si>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</si>
  <si>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</si>
  <si>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</si>
  <si>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</si>
  <si>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</si>
  <si>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</si>
  <si>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</si>
  <si>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</si>
  <si>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</si>
  <si>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</si>
  <si>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</si>
  <si>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</si>
  <si>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</si>
  <si>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</si>
  <si>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</si>
  <si>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</si>
  <si>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</si>
  <si>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</si>
  <si>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</si>
  <si>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</si>
  <si>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</si>
  <si>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</si>
  <si>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</si>
  <si>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</si>
  <si>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</si>
  <si>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</si>
  <si>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</si>
  <si>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</si>
  <si>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</si>
  <si>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</si>
  <si>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</si>
  <si>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</si>
  <si>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</si>
  <si>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</si>
  <si>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</si>
  <si>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</si>
  <si>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</si>
  <si>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</si>
  <si>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</si>
  <si>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</si>
  <si>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</si>
  <si>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</si>
  <si>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</si>
  <si>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-</t>
  </si>
  <si>
    <t>양  파   Onion</t>
  </si>
  <si>
    <t>kg/10a</t>
    <phoneticPr fontId="6" type="noConversion"/>
  </si>
  <si>
    <t>Unit : ㏊, M/T</t>
    <phoneticPr fontId="6" type="noConversion"/>
  </si>
  <si>
    <t>면  적</t>
    <phoneticPr fontId="6" type="noConversion"/>
  </si>
  <si>
    <t>면 적</t>
    <phoneticPr fontId="6" type="noConversion"/>
  </si>
  <si>
    <t xml:space="preserve"> 엽   체    류 </t>
    <phoneticPr fontId="6" type="noConversion"/>
  </si>
  <si>
    <t>근 채 류   Root Vegetables</t>
    <phoneticPr fontId="6" type="noConversion"/>
  </si>
  <si>
    <t>시 금 치 Spinach</t>
    <phoneticPr fontId="6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</si>
  <si>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</si>
  <si>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</si>
  <si>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</si>
  <si>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</si>
  <si>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</si>
  <si>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</si>
  <si>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</si>
  <si>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농가 및 농가인구</t>
    <phoneticPr fontId="6" type="noConversion"/>
  </si>
  <si>
    <t>FARM HOUSEHOLDS AND POPULATION</t>
    <phoneticPr fontId="5" type="noConversion"/>
  </si>
  <si>
    <t>단위 : 가구, 명</t>
    <phoneticPr fontId="5" type="noConversion"/>
  </si>
  <si>
    <t>Unit : household , person</t>
    <phoneticPr fontId="5" type="noConversion"/>
  </si>
  <si>
    <t>연   별</t>
    <phoneticPr fontId="5" type="noConversion"/>
  </si>
  <si>
    <t xml:space="preserve">                    농          가          Farm  households</t>
    <phoneticPr fontId="6" type="noConversion"/>
  </si>
  <si>
    <t xml:space="preserve"> 농  가  인  구      Farm population</t>
    <phoneticPr fontId="6" type="noConversion"/>
  </si>
  <si>
    <t>읍면별</t>
    <phoneticPr fontId="5" type="noConversion"/>
  </si>
  <si>
    <t>전     업</t>
    <phoneticPr fontId="5" type="noConversion"/>
  </si>
  <si>
    <t>겸     업</t>
    <phoneticPr fontId="5" type="noConversion"/>
  </si>
  <si>
    <t xml:space="preserve">    합    계      Total</t>
    <phoneticPr fontId="6" type="noConversion"/>
  </si>
  <si>
    <t>Year &amp;</t>
    <phoneticPr fontId="5" type="noConversion"/>
  </si>
  <si>
    <t>계</t>
    <phoneticPr fontId="6" type="noConversion"/>
  </si>
  <si>
    <t xml:space="preserve">남 </t>
    <phoneticPr fontId="6" type="noConversion"/>
  </si>
  <si>
    <t>여</t>
    <phoneticPr fontId="6" type="noConversion"/>
  </si>
  <si>
    <t xml:space="preserve"> Male</t>
    <phoneticPr fontId="6" type="noConversion"/>
  </si>
  <si>
    <t xml:space="preserve"> Female</t>
    <phoneticPr fontId="6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</si>
  <si>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</si>
  <si>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</si>
  <si>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</si>
  <si>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</si>
  <si>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</si>
  <si>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</si>
  <si>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</si>
  <si>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농업정책과</t>
    <phoneticPr fontId="6" type="noConversion"/>
  </si>
  <si>
    <t>2.  경 지 면 적</t>
    <phoneticPr fontId="5" type="noConversion"/>
  </si>
  <si>
    <t>AREA OF CULTIVATED LAND</t>
    <phoneticPr fontId="6" type="noConversion"/>
  </si>
  <si>
    <t xml:space="preserve">단위 : ㏊ </t>
    <phoneticPr fontId="6" type="noConversion"/>
  </si>
  <si>
    <t>Unit : ㏊</t>
    <phoneticPr fontId="6" type="noConversion"/>
  </si>
  <si>
    <t>합  계</t>
    <phoneticPr fontId="5" type="noConversion"/>
  </si>
  <si>
    <t>가구당 경지면적     Area of cultivated land per household</t>
    <phoneticPr fontId="6" type="noConversion"/>
  </si>
  <si>
    <t>밭</t>
    <phoneticPr fontId="6" type="noConversion"/>
  </si>
  <si>
    <t>Year</t>
    <phoneticPr fontId="5" type="noConversion"/>
  </si>
  <si>
    <t>Total</t>
    <phoneticPr fontId="5" type="noConversion"/>
  </si>
  <si>
    <t>Rice Paddy</t>
    <phoneticPr fontId="6" type="noConversion"/>
  </si>
  <si>
    <t>Dry Paddy</t>
    <phoneticPr fontId="6" type="noConversion"/>
  </si>
  <si>
    <t>Paddy field</t>
    <phoneticPr fontId="6" type="noConversion"/>
  </si>
  <si>
    <t>Field</t>
    <phoneticPr fontId="6" type="noConversion"/>
  </si>
  <si>
    <t>3. 농업진흥지역 지정</t>
    <phoneticPr fontId="6" type="noConversion"/>
  </si>
  <si>
    <t>LAND DESIGNATED FOR AGRICULTURAL PROMOTION</t>
    <phoneticPr fontId="6" type="noConversion"/>
  </si>
  <si>
    <t>합    계</t>
    <phoneticPr fontId="4" type="noConversion"/>
  </si>
  <si>
    <t>농 업 진 흥 구 역</t>
    <phoneticPr fontId="6" type="noConversion"/>
  </si>
  <si>
    <t>농 업 보 호 구 역</t>
    <phoneticPr fontId="4" type="noConversion"/>
  </si>
  <si>
    <t>Year</t>
    <phoneticPr fontId="4" type="noConversion"/>
  </si>
  <si>
    <t xml:space="preserve"> 면     적</t>
    <phoneticPr fontId="6" type="noConversion"/>
  </si>
  <si>
    <t>Area</t>
    <phoneticPr fontId="6" type="noConversion"/>
  </si>
  <si>
    <t>Agricultural Promotion land</t>
    <phoneticPr fontId="6" type="noConversion"/>
  </si>
  <si>
    <t>Agricultural conservation land</t>
    <phoneticPr fontId="6" type="noConversion"/>
  </si>
  <si>
    <t>4. 식량작물 생산량(정곡)</t>
    <phoneticPr fontId="6" type="noConversion"/>
  </si>
  <si>
    <t>PRODUCTION OF FOOD GRAIN (POLISHED)</t>
    <phoneticPr fontId="4" type="noConversion"/>
  </si>
  <si>
    <t xml:space="preserve">         합      계         Total</t>
    <phoneticPr fontId="6" type="noConversion"/>
  </si>
  <si>
    <t>맥    류      Wheat &amp; Barley</t>
    <phoneticPr fontId="5" type="noConversion"/>
  </si>
  <si>
    <t>잡곡    Miscellaneous grains</t>
    <phoneticPr fontId="4" type="noConversion"/>
  </si>
  <si>
    <t>두    류      Beans</t>
    <phoneticPr fontId="4" type="noConversion"/>
  </si>
  <si>
    <t>-</t>
    <phoneticPr fontId="4" type="noConversion"/>
  </si>
  <si>
    <t>4-1. 미        곡</t>
    <phoneticPr fontId="6" type="noConversion"/>
  </si>
  <si>
    <t xml:space="preserve">R I C E </t>
    <phoneticPr fontId="6" type="noConversion"/>
  </si>
  <si>
    <t>단위 : ㏊, M/T</t>
    <phoneticPr fontId="6" type="noConversion"/>
  </si>
  <si>
    <t>Unit : ㏊,  M/T</t>
    <phoneticPr fontId="6" type="noConversion"/>
  </si>
  <si>
    <t>논     벼</t>
    <phoneticPr fontId="4" type="noConversion"/>
  </si>
  <si>
    <t>밭     벼           Upland   rice</t>
    <phoneticPr fontId="4" type="noConversion"/>
  </si>
  <si>
    <t>생산량</t>
    <phoneticPr fontId="4" type="noConversion"/>
  </si>
  <si>
    <t xml:space="preserve"> Production</t>
    <phoneticPr fontId="6" type="noConversion"/>
  </si>
  <si>
    <t>kg/10a</t>
    <phoneticPr fontId="6" type="noConversion"/>
  </si>
  <si>
    <t xml:space="preserve"> Production</t>
    <phoneticPr fontId="6" type="noConversion"/>
  </si>
  <si>
    <t>자료 : 농업정책과</t>
    <phoneticPr fontId="6" type="noConversion"/>
  </si>
  <si>
    <t>4-2. 맥        류</t>
    <phoneticPr fontId="6" type="noConversion"/>
  </si>
  <si>
    <t xml:space="preserve">WHEAT AND BARLEY </t>
    <phoneticPr fontId="6" type="noConversion"/>
  </si>
  <si>
    <t>Unit : ㏊, M/T</t>
    <phoneticPr fontId="6" type="noConversion"/>
  </si>
  <si>
    <t>겉보리   Unhulled barley</t>
    <phoneticPr fontId="4" type="noConversion"/>
  </si>
  <si>
    <t>쌀보리   Naked Barley</t>
    <phoneticPr fontId="5" type="noConversion"/>
  </si>
  <si>
    <t>밀       Wheat</t>
    <phoneticPr fontId="6" type="noConversion"/>
  </si>
  <si>
    <t>호    밀       Rye</t>
    <phoneticPr fontId="4" type="noConversion"/>
  </si>
  <si>
    <t>맥주보리      Beer  barley</t>
    <phoneticPr fontId="4" type="noConversion"/>
  </si>
  <si>
    <t>kg/10a</t>
    <phoneticPr fontId="6" type="noConversion"/>
  </si>
  <si>
    <t>4-3.  잡        곡</t>
    <phoneticPr fontId="6" type="noConversion"/>
  </si>
  <si>
    <t>MISCELLANEOUS  GRAINS</t>
    <phoneticPr fontId="6" type="noConversion"/>
  </si>
  <si>
    <t>단위 : ㏊,  M/T</t>
    <phoneticPr fontId="6" type="noConversion"/>
  </si>
  <si>
    <t>메   밀       Buck  wheat</t>
    <phoneticPr fontId="4" type="noConversion"/>
  </si>
  <si>
    <t>4-4.  두        류</t>
    <phoneticPr fontId="6" type="noConversion"/>
  </si>
  <si>
    <t>B E A N S</t>
    <phoneticPr fontId="6" type="noConversion"/>
  </si>
  <si>
    <t xml:space="preserve">      팥    </t>
    <phoneticPr fontId="6" type="noConversion"/>
  </si>
  <si>
    <t xml:space="preserve"> Red  beans</t>
    <phoneticPr fontId="6" type="noConversion"/>
  </si>
  <si>
    <t>5. 채소류 생산량</t>
    <phoneticPr fontId="6" type="noConversion"/>
  </si>
  <si>
    <t>VEGETABLE PRODUCTION</t>
    <phoneticPr fontId="6" type="noConversion"/>
  </si>
  <si>
    <t>과          채          류</t>
    <phoneticPr fontId="6" type="noConversion"/>
  </si>
  <si>
    <t>Fruit  Vegetables</t>
    <phoneticPr fontId="6" type="noConversion"/>
  </si>
  <si>
    <t>면  적</t>
    <phoneticPr fontId="6" type="noConversion"/>
  </si>
  <si>
    <t xml:space="preserve">   수  박    Watermelon</t>
    <phoneticPr fontId="6" type="noConversion"/>
  </si>
  <si>
    <t>참   외  Sweet  Melon</t>
    <phoneticPr fontId="4" type="noConversion"/>
  </si>
  <si>
    <t>딸  기</t>
    <phoneticPr fontId="6" type="noConversion"/>
  </si>
  <si>
    <t xml:space="preserve">Strawberry </t>
    <phoneticPr fontId="4" type="noConversion"/>
  </si>
  <si>
    <t>오   이     Cucumber</t>
    <phoneticPr fontId="4" type="noConversion"/>
  </si>
  <si>
    <t>면 적</t>
    <phoneticPr fontId="6" type="noConversion"/>
  </si>
  <si>
    <t>면 적</t>
    <phoneticPr fontId="6" type="noConversion"/>
  </si>
  <si>
    <t xml:space="preserve"> 채소류 생산량(속1)</t>
    <phoneticPr fontId="6" type="noConversion"/>
  </si>
  <si>
    <t>VEGETABLE PRODUCTION(Cont'd 1)</t>
    <phoneticPr fontId="6" type="noConversion"/>
  </si>
  <si>
    <t>단위 : ㏊, M/T</t>
    <phoneticPr fontId="6" type="noConversion"/>
  </si>
  <si>
    <t>연   별</t>
    <phoneticPr fontId="5" type="noConversion"/>
  </si>
  <si>
    <t>Leafy and Stem Vegetables</t>
    <phoneticPr fontId="4" type="noConversion"/>
  </si>
  <si>
    <t>읍면별</t>
    <phoneticPr fontId="5" type="noConversion"/>
  </si>
  <si>
    <t>배 추   Chinese Cabbage</t>
    <phoneticPr fontId="6" type="noConversion"/>
  </si>
  <si>
    <t>상  추   Lettuce</t>
    <phoneticPr fontId="6" type="noConversion"/>
  </si>
  <si>
    <t xml:space="preserve">             양 배 추   Cabbage</t>
    <phoneticPr fontId="6" type="noConversion"/>
  </si>
  <si>
    <t>면  적</t>
    <phoneticPr fontId="6" type="noConversion"/>
  </si>
  <si>
    <t>수  량</t>
    <phoneticPr fontId="6" type="noConversion"/>
  </si>
  <si>
    <t>무   Radish</t>
    <phoneticPr fontId="6" type="noConversion"/>
  </si>
  <si>
    <t>당  근 Carrot</t>
    <phoneticPr fontId="6" type="noConversion"/>
  </si>
  <si>
    <t>Year &amp;</t>
    <phoneticPr fontId="5" type="noConversion"/>
  </si>
  <si>
    <t>면 적</t>
    <phoneticPr fontId="6" type="noConversion"/>
  </si>
  <si>
    <t>Eup Myeon</t>
    <phoneticPr fontId="4" type="noConversion"/>
  </si>
  <si>
    <t>kg/10a</t>
    <phoneticPr fontId="6" type="noConversion"/>
  </si>
  <si>
    <t>kg/10a</t>
    <phoneticPr fontId="6" type="noConversion"/>
  </si>
  <si>
    <t>Quantity</t>
    <phoneticPr fontId="6" type="noConversion"/>
  </si>
  <si>
    <t>자료 : 농업정책과</t>
    <phoneticPr fontId="6" type="noConversion"/>
  </si>
  <si>
    <t xml:space="preserve"> 채소류 생산량(속2)</t>
    <phoneticPr fontId="6" type="noConversion"/>
  </si>
  <si>
    <t>VEGETABLE PRODUCTION(Cont'd 2)</t>
    <phoneticPr fontId="6" type="noConversion"/>
  </si>
  <si>
    <t>조  미  채  소</t>
    <phoneticPr fontId="6" type="noConversion"/>
  </si>
  <si>
    <t>고  추   Red    Pepper</t>
    <phoneticPr fontId="6" type="noConversion"/>
  </si>
  <si>
    <t>생  강  Ginger</t>
    <phoneticPr fontId="6" type="noConversion"/>
  </si>
  <si>
    <t xml:space="preserve">마 늘  Garlic </t>
    <phoneticPr fontId="6" type="noConversion"/>
  </si>
  <si>
    <t>6. 특용작물 생산량</t>
    <phoneticPr fontId="6" type="noConversion"/>
  </si>
  <si>
    <t>PRODUCTION OF OIL SEEDS CASH CROPS</t>
    <phoneticPr fontId="6" type="noConversion"/>
  </si>
  <si>
    <t>참   깨</t>
    <phoneticPr fontId="6" type="noConversion"/>
  </si>
  <si>
    <t>들   깨</t>
    <phoneticPr fontId="6" type="noConversion"/>
  </si>
  <si>
    <t>땅   콩</t>
    <phoneticPr fontId="5" type="noConversion"/>
  </si>
  <si>
    <t>유   채</t>
    <phoneticPr fontId="5" type="noConversion"/>
  </si>
  <si>
    <t>Sesame</t>
    <phoneticPr fontId="6" type="noConversion"/>
  </si>
  <si>
    <t>Wild Seed</t>
    <phoneticPr fontId="6" type="noConversion"/>
  </si>
  <si>
    <t>Peanut</t>
    <phoneticPr fontId="6" type="noConversion"/>
  </si>
  <si>
    <t>면   적</t>
    <phoneticPr fontId="4" type="noConversion"/>
  </si>
  <si>
    <t>8. 공공비축 미곡 매입실적</t>
    <phoneticPr fontId="6" type="noConversion"/>
  </si>
  <si>
    <t>GOVERNMENT-PURCHASED RICE BY 
CLASS AND KIND(POLISHED RICE)</t>
    <phoneticPr fontId="6" type="noConversion"/>
  </si>
  <si>
    <t>단위 : 1,000kg</t>
    <phoneticPr fontId="6" type="noConversion"/>
  </si>
  <si>
    <t>Unit : 1,000kg</t>
    <phoneticPr fontId="6" type="noConversion"/>
  </si>
  <si>
    <t>등      급      별</t>
    <phoneticPr fontId="6" type="noConversion"/>
  </si>
  <si>
    <t>By Class</t>
    <phoneticPr fontId="4" type="noConversion"/>
  </si>
  <si>
    <t>종      류      별                   By Kind</t>
    <phoneticPr fontId="5" type="noConversion"/>
  </si>
  <si>
    <t>특등</t>
    <phoneticPr fontId="4" type="noConversion"/>
  </si>
  <si>
    <t>3  등</t>
    <phoneticPr fontId="4" type="noConversion"/>
  </si>
  <si>
    <t>잠정등외</t>
    <phoneticPr fontId="4" type="noConversion"/>
  </si>
  <si>
    <t xml:space="preserve">기     타 </t>
    <phoneticPr fontId="6" type="noConversion"/>
  </si>
  <si>
    <t>Purchased</t>
    <phoneticPr fontId="4" type="noConversion"/>
  </si>
  <si>
    <t xml:space="preserve">Potential </t>
    <phoneticPr fontId="4" type="noConversion"/>
  </si>
  <si>
    <t>Ordinary</t>
    <phoneticPr fontId="4" type="noConversion"/>
  </si>
  <si>
    <t>(회 수)</t>
    <phoneticPr fontId="4" type="noConversion"/>
  </si>
  <si>
    <t>Quantity</t>
    <phoneticPr fontId="4" type="noConversion"/>
  </si>
  <si>
    <t>Premium</t>
    <phoneticPr fontId="4" type="noConversion"/>
  </si>
  <si>
    <t>3rd Grade</t>
    <phoneticPr fontId="4" type="noConversion"/>
  </si>
  <si>
    <t>off-grade</t>
    <phoneticPr fontId="4" type="noConversion"/>
  </si>
  <si>
    <t>9. 보리 매입실적</t>
    <phoneticPr fontId="6" type="noConversion"/>
  </si>
  <si>
    <t>GOVERNMENT-PURCHASED BARLEY BY CLASS AND KIND</t>
    <phoneticPr fontId="4" type="noConversion"/>
  </si>
  <si>
    <t>단위 : 1,000㎏</t>
    <phoneticPr fontId="4" type="noConversion"/>
  </si>
  <si>
    <t>Unit : 1,000㎏</t>
    <phoneticPr fontId="4" type="noConversion"/>
  </si>
  <si>
    <t>겉   보   리     Unhulled  Barley</t>
    <phoneticPr fontId="6" type="noConversion"/>
  </si>
  <si>
    <t xml:space="preserve">맥주보리  Beer barley  </t>
    <phoneticPr fontId="6" type="noConversion"/>
  </si>
  <si>
    <t>Under</t>
    <phoneticPr fontId="6" type="noConversion"/>
  </si>
  <si>
    <t xml:space="preserve">1th </t>
    <phoneticPr fontId="6" type="noConversion"/>
  </si>
  <si>
    <t xml:space="preserve">2nd </t>
    <phoneticPr fontId="6" type="noConversion"/>
  </si>
  <si>
    <t xml:space="preserve"> Grade</t>
    <phoneticPr fontId="6" type="noConversion"/>
  </si>
  <si>
    <t>Grade</t>
    <phoneticPr fontId="6" type="noConversion"/>
  </si>
  <si>
    <t>2012</t>
    <phoneticPr fontId="4" type="noConversion"/>
  </si>
  <si>
    <t>2013</t>
    <phoneticPr fontId="4" type="noConversion"/>
  </si>
  <si>
    <t>10. 정부관리양곡 보관창고</t>
    <phoneticPr fontId="6" type="noConversion"/>
  </si>
  <si>
    <t>WAREHOUSE OF GOVERNMENT-CONTROLLED GRAINS</t>
    <phoneticPr fontId="6" type="noConversion"/>
  </si>
  <si>
    <t>단위 : 개소, ㎡, M/T</t>
    <phoneticPr fontId="6" type="noConversion"/>
  </si>
  <si>
    <t>Unit : number, ㎡, M/T</t>
    <phoneticPr fontId="4" type="noConversion"/>
  </si>
  <si>
    <t>정부창고 Government-run Warehouse</t>
    <phoneticPr fontId="4" type="noConversion"/>
  </si>
  <si>
    <t>농협창고</t>
    <phoneticPr fontId="6" type="noConversion"/>
  </si>
  <si>
    <t>NCAF-run WareHouse</t>
    <phoneticPr fontId="4" type="noConversion"/>
  </si>
  <si>
    <t>통운창고  Korea Express-run Warehouse</t>
    <phoneticPr fontId="4" type="noConversion"/>
  </si>
  <si>
    <t>민간창고     Private Warehouse</t>
    <phoneticPr fontId="4" type="noConversion"/>
  </si>
  <si>
    <t>동 수</t>
    <phoneticPr fontId="4" type="noConversion"/>
  </si>
  <si>
    <t xml:space="preserve">No.of </t>
    <phoneticPr fontId="4" type="noConversion"/>
  </si>
  <si>
    <t>Where houses</t>
    <phoneticPr fontId="4" type="noConversion"/>
  </si>
  <si>
    <t>Area</t>
    <phoneticPr fontId="4" type="noConversion"/>
  </si>
  <si>
    <t>of Custody</t>
    <phoneticPr fontId="6" type="noConversion"/>
  </si>
  <si>
    <t>Building</t>
    <phoneticPr fontId="6" type="noConversion"/>
  </si>
  <si>
    <t>Where houses</t>
    <phoneticPr fontId="6" type="noConversion"/>
  </si>
  <si>
    <t>7. 과실류 생산량</t>
    <phoneticPr fontId="6" type="noConversion"/>
  </si>
  <si>
    <t>FRUIT  PRODUCTION</t>
    <phoneticPr fontId="4" type="noConversion"/>
  </si>
  <si>
    <t>단위 : ㏊,  M/T</t>
    <phoneticPr fontId="6" type="noConversion"/>
  </si>
  <si>
    <t>Unit : ㏊,  M/T</t>
    <phoneticPr fontId="6" type="noConversion"/>
  </si>
  <si>
    <t>연   별</t>
    <phoneticPr fontId="5" type="noConversion"/>
  </si>
  <si>
    <t>사    과</t>
    <phoneticPr fontId="4" type="noConversion"/>
  </si>
  <si>
    <t>감  귤</t>
    <phoneticPr fontId="4" type="noConversion"/>
  </si>
  <si>
    <t>감</t>
    <phoneticPr fontId="4" type="noConversion"/>
  </si>
  <si>
    <t>읍면별</t>
    <phoneticPr fontId="5" type="noConversion"/>
  </si>
  <si>
    <t>Apple</t>
    <phoneticPr fontId="6" type="noConversion"/>
  </si>
  <si>
    <t>Pear</t>
    <phoneticPr fontId="6" type="noConversion"/>
  </si>
  <si>
    <t>Peach</t>
    <phoneticPr fontId="6" type="noConversion"/>
  </si>
  <si>
    <t>Grape</t>
    <phoneticPr fontId="6" type="noConversion"/>
  </si>
  <si>
    <t>Orange</t>
    <phoneticPr fontId="4" type="noConversion"/>
  </si>
  <si>
    <t>Persimmon</t>
    <phoneticPr fontId="6" type="noConversion"/>
  </si>
  <si>
    <t>Others</t>
    <phoneticPr fontId="6" type="noConversion"/>
  </si>
  <si>
    <t>Year &amp;</t>
    <phoneticPr fontId="5" type="noConversion"/>
  </si>
  <si>
    <t xml:space="preserve"> Production</t>
    <phoneticPr fontId="6" type="noConversion"/>
  </si>
  <si>
    <t xml:space="preserve"> Production</t>
    <phoneticPr fontId="6" type="noConversion"/>
  </si>
  <si>
    <t>kg/10a</t>
    <phoneticPr fontId="6" type="noConversion"/>
  </si>
  <si>
    <t>kg/10a</t>
    <phoneticPr fontId="6" type="noConversion"/>
  </si>
  <si>
    <t xml:space="preserve"> Production</t>
    <phoneticPr fontId="6" type="noConversion"/>
  </si>
  <si>
    <t>kg/10a</t>
    <phoneticPr fontId="6" type="noConversion"/>
  </si>
  <si>
    <t>4-5.  서       류</t>
    <phoneticPr fontId="6" type="noConversion"/>
  </si>
  <si>
    <t>POTATOES</t>
    <phoneticPr fontId="4" type="noConversion"/>
  </si>
  <si>
    <t>단위 : ㏊, M/T</t>
    <phoneticPr fontId="6" type="noConversion"/>
  </si>
  <si>
    <t>Unit : ㏊,  M/T</t>
    <phoneticPr fontId="6" type="noConversion"/>
  </si>
  <si>
    <t>연   별</t>
    <phoneticPr fontId="5" type="noConversion"/>
  </si>
  <si>
    <t>읍면별</t>
    <phoneticPr fontId="5" type="noConversion"/>
  </si>
  <si>
    <t>생  산  량</t>
    <phoneticPr fontId="4" type="noConversion"/>
  </si>
  <si>
    <t xml:space="preserve">       생  산  량    production</t>
    <phoneticPr fontId="6" type="noConversion"/>
  </si>
  <si>
    <t>Year &amp;</t>
    <phoneticPr fontId="5" type="noConversion"/>
  </si>
  <si>
    <t xml:space="preserve"> Production</t>
    <phoneticPr fontId="4" type="noConversion"/>
  </si>
  <si>
    <t>kg/10a</t>
    <phoneticPr fontId="4" type="noConversion"/>
  </si>
  <si>
    <t>자료 : 농업정책과</t>
    <phoneticPr fontId="6" type="noConversion"/>
  </si>
  <si>
    <t>합      계            Total</t>
    <phoneticPr fontId="4" type="noConversion"/>
  </si>
  <si>
    <t xml:space="preserve">           고     구     마            </t>
    <phoneticPr fontId="5" type="noConversion"/>
  </si>
  <si>
    <t>감        자            White  potato</t>
    <phoneticPr fontId="4" type="noConversion"/>
  </si>
  <si>
    <t>Sweet potato</t>
    <phoneticPr fontId="4" type="noConversion"/>
  </si>
  <si>
    <t>Rapeseed</t>
    <phoneticPr fontId="6" type="noConversion"/>
  </si>
  <si>
    <t>Purchase</t>
    <phoneticPr fontId="4" type="noConversion"/>
  </si>
  <si>
    <t>쌀  보  리   Naked Barley</t>
    <phoneticPr fontId="4" type="noConversion"/>
  </si>
  <si>
    <t>-</t>
    <phoneticPr fontId="4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</si>
  <si>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</si>
  <si>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</si>
  <si>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</si>
  <si>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</si>
  <si>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</si>
  <si>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</si>
  <si>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</si>
  <si>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</si>
  <si>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2014</t>
    <phoneticPr fontId="4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</si>
  <si>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</si>
  <si>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</si>
  <si>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</si>
  <si>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</si>
  <si>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</si>
  <si>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</si>
  <si>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</si>
  <si>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</si>
  <si>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</si>
  <si>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</si>
  <si>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2015</t>
    <phoneticPr fontId="4" type="noConversion"/>
  </si>
  <si>
    <t>자료 : 농업기술센터 과수특작연구과</t>
    <phoneticPr fontId="6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</si>
  <si>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</si>
  <si>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</si>
  <si>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</si>
  <si>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</si>
  <si>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5" type="noConversion"/>
  </si>
  <si>
    <t>-</t>
    <phoneticPr fontId="5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</si>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</sst>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#,##0_ "/>
    <numFmt numFmtId="180" formatCode="0_);[Red]\(0\)"/>
    <numFmt numFmtId="181" formatCode="#,##0.0_ "/>
    <numFmt numFmtId="182" formatCode="#,##0_);[Red]\(#,##0\)"/>
    <numFmt numFmtId="183" formatCode="0.00_);[Red]\(0.00\)"/>
    <numFmt numFmtId="184" formatCode="0.0_);[Red]\(0.0\)"/>
    <numFmt numFmtId="185" formatCode="#,##0.0_);[Red]\(#,##0.0\)"/>
    <numFmt numFmtId="186" formatCode="0.0_ 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1" formatCode="#,##0.000_);&quot;₩&quot;&quot;₩&quot;&quot;₩&quot;&quot;₩&quot;\(#,##0.000&quot;₩&quot;&quot;₩&quot;&quot;₩&quot;&quot;₩&quot;\)"/>
    <numFmt numFmtId="192" formatCode="&quot;$&quot;#,##0.0_);&quot;₩&quot;&quot;₩&quot;&quot;₩&quot;&quot;₩&quot;\(&quot;$&quot;#,##0.0&quot;₩&quot;&quot;₩&quot;&quot;₩&quot;&quot;₩&quot;\)"/>
    <numFmt numFmtId="193" formatCode="#,##0;&quot;₩&quot;&quot;₩&quot;&quot;₩&quot;&quot;₩&quot;\(#,##0&quot;₩&quot;&quot;₩&quot;&quot;₩&quot;&quot;₩&quot;\)"/>
    <numFmt numFmtId="194" formatCode="\-"/>
    <numFmt numFmtId="195" formatCode="#,##0;[Red]#,##0"/>
    <numFmt numFmtId="196" formatCode="#,##0.00_ "/>
    <numFmt numFmtId="197" formatCode="#,##0.000_ "/>
    <numFmt numFmtId="198" formatCode="_-* #,##0.0_-;\-* #,##0.0_-;_-* &quot;-&quot;?_-;_-@_-"/>
    <numFmt numFmtId="199" formatCode="0_ "/>
    <numFmt numFmtId="200" formatCode="_-* #,##0.0_-;\-* #,##0.0_-;_-* &quot;-&quot;_-;_-@_-"/>
    <numFmt numFmtId="201" formatCode="#,###"/>
    <numFmt numFmtId="202" formatCode="_(* #,##0_);_(* \(#,##0\);_(* &quot;-&quot;_);_(@_)"/>
  </numFmts>
  <fonts count="31" x14ac:knownFonts="1"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굴림체"/>
      <family val="3"/>
      <charset val="129"/>
    </font>
    <font>
      <sz val="10"/>
      <name val="돋움체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8"/>
      <name val="새굴림"/>
      <family val="1"/>
      <charset val="129"/>
    </font>
    <font>
      <sz val="10"/>
      <name val="굴림체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name val="새굴림"/>
      <family val="1"/>
      <charset val="129"/>
    </font>
    <font>
      <b/>
      <sz val="8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theme="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</borders>
  <cellStyleXfs count="37">
    <xf numFmtId="0" fontId="0" fillId="0" borderId="0"/>
    <xf numFmtId="0" fontId="21" fillId="0" borderId="0"/>
    <xf numFmtId="38" fontId="22" fillId="0" borderId="0" applyFill="0" applyBorder="0" applyAlignment="0" applyProtection="0"/>
    <xf numFmtId="193" fontId="3" fillId="0" borderId="0"/>
    <xf numFmtId="177" fontId="2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3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3" fillId="0" borderId="0"/>
    <xf numFmtId="38" fontId="24" fillId="2" borderId="0" applyNumberFormat="0" applyBorder="0" applyAlignment="0" applyProtection="0"/>
    <xf numFmtId="10" fontId="24" fillId="3" borderId="1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1" fontId="9" fillId="0" borderId="0"/>
    <xf numFmtId="0" fontId="25" fillId="0" borderId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/>
    <xf numFmtId="176" fontId="1" fillId="0" borderId="0" applyProtection="0"/>
    <xf numFmtId="43" fontId="9" fillId="0" borderId="0" applyFont="0" applyFill="0" applyBorder="0" applyAlignment="0" applyProtection="0"/>
    <xf numFmtId="4" fontId="8" fillId="0" borderId="0" applyNumberForma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7" fillId="0" borderId="0"/>
    <xf numFmtId="0" fontId="9" fillId="0" borderId="0"/>
    <xf numFmtId="41" fontId="9" fillId="0" borderId="0" applyFont="0" applyFill="0" applyBorder="0" applyAlignment="0" applyProtection="0">
      <alignment vertical="center"/>
    </xf>
    <xf numFmtId="0" fontId="9" fillId="0" borderId="0"/>
    <xf numFmtId="0" fontId="26" fillId="0" borderId="0">
      <alignment vertical="center"/>
    </xf>
    <xf numFmtId="202" fontId="9" fillId="0" borderId="0" applyFont="0" applyFill="0" applyBorder="0" applyAlignment="0" applyProtection="0"/>
  </cellStyleXfs>
  <cellXfs count="683">
    <xf numFmtId="0" fontId="0" fillId="0" borderId="0" xfId="0"/>
    <xf numFmtId="0" fontId="12" fillId="0" borderId="0" xfId="0" applyNumberFormat="1" applyFont="1"/>
    <xf numFmtId="0" fontId="14" fillId="0" borderId="3" xfId="31" applyFont="1" applyBorder="1"/>
    <xf numFmtId="0" fontId="13" fillId="0" borderId="3" xfId="0" applyFont="1" applyBorder="1" applyAlignment="1">
      <alignment horizontal="right"/>
    </xf>
    <xf numFmtId="0" fontId="12" fillId="0" borderId="0" xfId="0" applyNumberFormat="1" applyFont="1" applyBorder="1"/>
    <xf numFmtId="0" fontId="12" fillId="0" borderId="0" xfId="0" applyFont="1"/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5" fontId="15" fillId="0" borderId="0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center" vertical="center"/>
    </xf>
    <xf numFmtId="182" fontId="15" fillId="0" borderId="0" xfId="0" quotePrefix="1" applyNumberFormat="1" applyFont="1" applyBorder="1" applyAlignment="1">
      <alignment horizontal="center" vertical="center"/>
    </xf>
    <xf numFmtId="184" fontId="15" fillId="0" borderId="0" xfId="0" quotePrefix="1" applyNumberFormat="1" applyFont="1" applyBorder="1" applyAlignment="1">
      <alignment horizontal="center" vertical="center"/>
    </xf>
    <xf numFmtId="0" fontId="11" fillId="0" borderId="0" xfId="0" applyFont="1" applyBorder="1"/>
    <xf numFmtId="0" fontId="15" fillId="0" borderId="3" xfId="0" applyFont="1" applyBorder="1"/>
    <xf numFmtId="3" fontId="15" fillId="0" borderId="0" xfId="0" applyNumberFormat="1" applyFont="1" applyBorder="1" applyAlignment="1">
      <alignment horizontal="center"/>
    </xf>
    <xf numFmtId="0" fontId="15" fillId="0" borderId="4" xfId="0" quotePrefix="1" applyFont="1" applyBorder="1" applyAlignment="1">
      <alignment horizontal="center" vertical="center"/>
    </xf>
    <xf numFmtId="0" fontId="16" fillId="0" borderId="0" xfId="0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3" fontId="12" fillId="0" borderId="0" xfId="0" applyNumberFormat="1" applyFont="1" applyBorder="1"/>
    <xf numFmtId="0" fontId="12" fillId="0" borderId="0" xfId="0" applyFont="1" applyBorder="1"/>
    <xf numFmtId="0" fontId="15" fillId="0" borderId="3" xfId="0" applyNumberFormat="1" applyFont="1" applyBorder="1" applyAlignment="1">
      <alignment horizontal="left"/>
    </xf>
    <xf numFmtId="0" fontId="15" fillId="0" borderId="3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183" fontId="15" fillId="0" borderId="0" xfId="0" quotePrefix="1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/>
    <xf numFmtId="1" fontId="15" fillId="0" borderId="0" xfId="0" applyNumberFormat="1" applyFont="1" applyAlignment="1">
      <alignment horizontal="center"/>
    </xf>
    <xf numFmtId="0" fontId="15" fillId="0" borderId="0" xfId="0" applyNumberFormat="1" applyFont="1" applyBorder="1"/>
    <xf numFmtId="0" fontId="15" fillId="0" borderId="3" xfId="0" applyFont="1" applyBorder="1" applyAlignment="1">
      <alignment horizontal="right"/>
    </xf>
    <xf numFmtId="0" fontId="15" fillId="0" borderId="0" xfId="0" applyNumberFormat="1" applyFont="1" applyBorder="1" applyAlignment="1">
      <alignment horizontal="center" vertical="center"/>
    </xf>
    <xf numFmtId="185" fontId="15" fillId="0" borderId="0" xfId="23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78" fontId="12" fillId="0" borderId="0" xfId="0" applyNumberFormat="1" applyFont="1" applyBorder="1"/>
    <xf numFmtId="178" fontId="12" fillId="0" borderId="0" xfId="0" applyNumberFormat="1" applyFont="1"/>
    <xf numFmtId="0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82" fontId="15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" fontId="11" fillId="0" borderId="0" xfId="0" applyNumberFormat="1" applyFont="1" applyBorder="1"/>
    <xf numFmtId="1" fontId="12" fillId="0" borderId="0" xfId="0" applyNumberFormat="1" applyFont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6" fillId="0" borderId="0" xfId="0" applyNumberFormat="1" applyFont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/>
    <xf numFmtId="1" fontId="15" fillId="0" borderId="0" xfId="0" applyNumberFormat="1" applyFont="1" applyBorder="1" applyAlignment="1">
      <alignment horizontal="left"/>
    </xf>
    <xf numFmtId="1" fontId="15" fillId="0" borderId="12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1" fontId="12" fillId="0" borderId="0" xfId="0" applyNumberFormat="1" applyFont="1" applyAlignment="1">
      <alignment horizontal="right"/>
    </xf>
    <xf numFmtId="1" fontId="11" fillId="0" borderId="0" xfId="0" applyNumberFormat="1" applyFont="1" applyBorder="1" applyAlignment="1"/>
    <xf numFmtId="1" fontId="12" fillId="0" borderId="0" xfId="0" applyNumberFormat="1" applyFont="1" applyBorder="1" applyAlignment="1"/>
    <xf numFmtId="3" fontId="15" fillId="0" borderId="3" xfId="0" applyNumberFormat="1" applyFont="1" applyBorder="1" applyAlignment="1">
      <alignment horizontal="left"/>
    </xf>
    <xf numFmtId="3" fontId="15" fillId="0" borderId="3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5" fillId="0" borderId="18" xfId="0" applyNumberFormat="1" applyFont="1" applyBorder="1" applyAlignment="1">
      <alignment horizontal="center" vertical="center"/>
    </xf>
    <xf numFmtId="184" fontId="15" fillId="0" borderId="3" xfId="0" applyNumberFormat="1" applyFont="1" applyBorder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right"/>
    </xf>
    <xf numFmtId="184" fontId="12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right"/>
    </xf>
    <xf numFmtId="184" fontId="12" fillId="0" borderId="0" xfId="0" applyNumberFormat="1" applyFont="1"/>
    <xf numFmtId="184" fontId="12" fillId="0" borderId="0" xfId="0" applyNumberFormat="1" applyFont="1" applyBorder="1"/>
    <xf numFmtId="0" fontId="15" fillId="0" borderId="19" xfId="0" applyNumberFormat="1" applyFont="1" applyBorder="1" applyAlignment="1">
      <alignment horizontal="center" vertical="center"/>
    </xf>
    <xf numFmtId="184" fontId="15" fillId="0" borderId="19" xfId="0" applyNumberFormat="1" applyFont="1" applyBorder="1" applyAlignment="1">
      <alignment horizontal="center" vertical="center"/>
    </xf>
    <xf numFmtId="184" fontId="15" fillId="0" borderId="12" xfId="0" applyNumberFormat="1" applyFont="1" applyBorder="1" applyAlignment="1">
      <alignment horizontal="center" vertical="center"/>
    </xf>
    <xf numFmtId="184" fontId="15" fillId="0" borderId="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 shrinkToFit="1"/>
    </xf>
    <xf numFmtId="3" fontId="15" fillId="0" borderId="16" xfId="0" applyNumberFormat="1" applyFont="1" applyBorder="1" applyAlignment="1">
      <alignment horizontal="center" vertical="center" shrinkToFit="1"/>
    </xf>
    <xf numFmtId="184" fontId="15" fillId="0" borderId="8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3" fontId="15" fillId="0" borderId="6" xfId="0" applyNumberFormat="1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3" fontId="15" fillId="0" borderId="8" xfId="0" applyNumberFormat="1" applyFont="1" applyBorder="1" applyAlignment="1">
      <alignment horizontal="center" vertical="center" shrinkToFit="1"/>
    </xf>
    <xf numFmtId="184" fontId="15" fillId="0" borderId="6" xfId="0" applyNumberFormat="1" applyFont="1" applyBorder="1" applyAlignment="1">
      <alignment horizontal="center" vertical="center" shrinkToFit="1"/>
    </xf>
    <xf numFmtId="0" fontId="15" fillId="0" borderId="2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6" fontId="15" fillId="0" borderId="0" xfId="0" quotePrefix="1" applyNumberFormat="1" applyFont="1" applyBorder="1" applyAlignment="1"/>
    <xf numFmtId="1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0" fillId="0" borderId="0" xfId="0" applyFont="1" applyBorder="1"/>
    <xf numFmtId="186" fontId="15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8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1" fontId="19" fillId="0" borderId="4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4" fontId="15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84" fontId="1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4" xfId="0" quotePrefix="1" applyFont="1" applyBorder="1" applyAlignment="1">
      <alignment horizontal="center" vertical="center"/>
    </xf>
    <xf numFmtId="185" fontId="15" fillId="0" borderId="0" xfId="32" applyNumberFormat="1" applyFont="1" applyAlignment="1" applyProtection="1">
      <alignment horizontal="center" vertical="center" shrinkToFit="1"/>
    </xf>
    <xf numFmtId="182" fontId="15" fillId="0" borderId="0" xfId="32" applyNumberFormat="1" applyFont="1" applyAlignment="1" applyProtection="1">
      <alignment horizontal="center" vertical="center" shrinkToFit="1"/>
    </xf>
    <xf numFmtId="185" fontId="17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Alignment="1">
      <alignment horizontal="center" vertical="center"/>
    </xf>
    <xf numFmtId="194" fontId="15" fillId="0" borderId="0" xfId="0" applyNumberFormat="1" applyFont="1" applyBorder="1" applyAlignment="1">
      <alignment horizontal="center" vertical="center"/>
    </xf>
    <xf numFmtId="194" fontId="15" fillId="0" borderId="3" xfId="0" applyNumberFormat="1" applyFont="1" applyBorder="1" applyAlignment="1">
      <alignment horizontal="center" vertical="center"/>
    </xf>
    <xf numFmtId="185" fontId="15" fillId="0" borderId="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178" fontId="15" fillId="0" borderId="21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0" fontId="10" fillId="0" borderId="0" xfId="31" applyFont="1" applyBorder="1" applyAlignment="1">
      <alignment horizontal="center" vertical="center"/>
    </xf>
    <xf numFmtId="182" fontId="15" fillId="0" borderId="0" xfId="25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79" fontId="15" fillId="0" borderId="0" xfId="20" applyNumberFormat="1" applyFont="1" applyBorder="1" applyAlignment="1">
      <alignment horizontal="center" vertical="center"/>
    </xf>
    <xf numFmtId="1" fontId="16" fillId="0" borderId="0" xfId="0" applyNumberFormat="1" applyFont="1" applyBorder="1" applyAlignment="1"/>
    <xf numFmtId="0" fontId="15" fillId="0" borderId="0" xfId="0" applyFont="1" applyBorder="1" applyAlignment="1"/>
    <xf numFmtId="181" fontId="15" fillId="0" borderId="0" xfId="20" applyNumberFormat="1" applyFont="1" applyBorder="1" applyAlignment="1">
      <alignment horizontal="center" vertical="center"/>
    </xf>
    <xf numFmtId="181" fontId="15" fillId="0" borderId="3" xfId="20" applyNumberFormat="1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8" fillId="0" borderId="5" xfId="0" quotePrefix="1" applyFont="1" applyBorder="1" applyAlignment="1">
      <alignment horizontal="center" vertical="center"/>
    </xf>
    <xf numFmtId="0" fontId="16" fillId="0" borderId="4" xfId="20" applyNumberFormat="1" applyFont="1" applyBorder="1" applyAlignment="1">
      <alignment horizontal="center" vertical="center"/>
    </xf>
    <xf numFmtId="179" fontId="16" fillId="0" borderId="0" xfId="20" quotePrefix="1" applyNumberFormat="1" applyFont="1" applyBorder="1" applyAlignment="1">
      <alignment horizontal="center" vertical="center"/>
    </xf>
    <xf numFmtId="179" fontId="15" fillId="0" borderId="4" xfId="20" applyNumberFormat="1" applyFont="1" applyBorder="1" applyAlignment="1">
      <alignment horizontal="center" vertical="center" wrapText="1" shrinkToFit="1"/>
    </xf>
    <xf numFmtId="181" fontId="15" fillId="0" borderId="0" xfId="20" quotePrefix="1" applyNumberFormat="1" applyFont="1" applyBorder="1" applyAlignment="1">
      <alignment horizontal="center" vertical="center"/>
    </xf>
    <xf numFmtId="179" fontId="15" fillId="0" borderId="0" xfId="20" quotePrefix="1" applyNumberFormat="1" applyFont="1" applyBorder="1" applyAlignment="1">
      <alignment horizontal="center" vertical="center"/>
    </xf>
    <xf numFmtId="179" fontId="15" fillId="0" borderId="5" xfId="20" applyNumberFormat="1" applyFont="1" applyBorder="1" applyAlignment="1">
      <alignment horizontal="center" vertical="center" wrapText="1" shrinkToFit="1"/>
    </xf>
    <xf numFmtId="179" fontId="15" fillId="0" borderId="3" xfId="20" quotePrefix="1" applyNumberFormat="1" applyFont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179" fontId="15" fillId="0" borderId="0" xfId="20" applyNumberFormat="1" applyFont="1" applyBorder="1"/>
    <xf numFmtId="179" fontId="15" fillId="0" borderId="0" xfId="20" applyNumberFormat="1" applyFont="1"/>
    <xf numFmtId="180" fontId="17" fillId="0" borderId="0" xfId="20" applyNumberFormat="1" applyFont="1" applyFill="1" applyAlignment="1">
      <alignment horizontal="center" vertical="center"/>
    </xf>
    <xf numFmtId="179" fontId="12" fillId="0" borderId="0" xfId="20" applyNumberFormat="1" applyFont="1" applyBorder="1"/>
    <xf numFmtId="179" fontId="12" fillId="0" borderId="6" xfId="20" applyNumberFormat="1" applyFont="1" applyBorder="1"/>
    <xf numFmtId="179" fontId="12" fillId="0" borderId="0" xfId="20" applyNumberFormat="1" applyFont="1"/>
    <xf numFmtId="199" fontId="15" fillId="0" borderId="0" xfId="20" quotePrefix="1" applyNumberFormat="1" applyFont="1" applyFill="1" applyBorder="1" applyAlignment="1">
      <alignment horizontal="center" vertical="center"/>
    </xf>
    <xf numFmtId="186" fontId="15" fillId="0" borderId="0" xfId="20" applyNumberFormat="1" applyFont="1" applyFill="1" applyBorder="1" applyAlignment="1">
      <alignment horizontal="center" vertical="center"/>
    </xf>
    <xf numFmtId="186" fontId="15" fillId="0" borderId="3" xfId="2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86" fontId="16" fillId="0" borderId="0" xfId="0" quotePrefix="1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/>
    <xf numFmtId="0" fontId="15" fillId="0" borderId="4" xfId="0" applyFont="1" applyFill="1" applyBorder="1" applyAlignment="1">
      <alignment horizontal="center" vertical="center" wrapText="1" shrinkToFit="1"/>
    </xf>
    <xf numFmtId="186" fontId="15" fillId="0" borderId="0" xfId="0" quotePrefix="1" applyNumberFormat="1" applyFont="1" applyFill="1" applyBorder="1" applyAlignment="1">
      <alignment horizontal="center" vertical="center"/>
    </xf>
    <xf numFmtId="186" fontId="15" fillId="0" borderId="0" xfId="20" quotePrefix="1" applyNumberFormat="1" applyFont="1" applyFill="1" applyBorder="1" applyAlignment="1">
      <alignment horizontal="center" vertical="center"/>
    </xf>
    <xf numFmtId="200" fontId="15" fillId="0" borderId="0" xfId="2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" fontId="12" fillId="0" borderId="0" xfId="0" applyNumberFormat="1" applyFont="1" applyFill="1" applyBorder="1"/>
    <xf numFmtId="0" fontId="15" fillId="0" borderId="5" xfId="0" applyFont="1" applyFill="1" applyBorder="1" applyAlignment="1">
      <alignment horizontal="center" vertical="center" wrapText="1" shrinkToFit="1"/>
    </xf>
    <xf numFmtId="181" fontId="16" fillId="0" borderId="0" xfId="20" quotePrefix="1" applyNumberFormat="1" applyFont="1" applyFill="1" applyBorder="1" applyAlignment="1">
      <alignment horizontal="center" vertical="center"/>
    </xf>
    <xf numFmtId="179" fontId="15" fillId="0" borderId="0" xfId="20" applyNumberFormat="1" applyFont="1" applyFill="1" applyBorder="1" applyAlignment="1">
      <alignment horizontal="center" vertical="center"/>
    </xf>
    <xf numFmtId="181" fontId="15" fillId="0" borderId="0" xfId="20" applyNumberFormat="1" applyFont="1" applyFill="1" applyBorder="1" applyAlignment="1">
      <alignment horizontal="center" vertical="center"/>
    </xf>
    <xf numFmtId="181" fontId="15" fillId="0" borderId="0" xfId="20" quotePrefix="1" applyNumberFormat="1" applyFont="1" applyFill="1" applyBorder="1" applyAlignment="1">
      <alignment horizontal="center" vertical="center"/>
    </xf>
    <xf numFmtId="181" fontId="15" fillId="0" borderId="3" xfId="20" applyNumberFormat="1" applyFont="1" applyFill="1" applyBorder="1" applyAlignment="1">
      <alignment horizontal="center" vertical="center"/>
    </xf>
    <xf numFmtId="181" fontId="15" fillId="0" borderId="3" xfId="20" quotePrefix="1" applyNumberFormat="1" applyFont="1" applyFill="1" applyBorder="1" applyAlignment="1">
      <alignment horizontal="center" vertical="center"/>
    </xf>
    <xf numFmtId="181" fontId="16" fillId="0" borderId="0" xfId="20" applyNumberFormat="1" applyFont="1" applyBorder="1" applyAlignment="1">
      <alignment horizontal="center"/>
    </xf>
    <xf numFmtId="196" fontId="15" fillId="0" borderId="0" xfId="20" applyNumberFormat="1" applyFont="1" applyBorder="1"/>
    <xf numFmtId="179" fontId="15" fillId="0" borderId="0" xfId="20" applyNumberFormat="1" applyFont="1" applyAlignment="1" applyProtection="1">
      <alignment horizontal="center" vertical="center" shrinkToFit="1"/>
    </xf>
    <xf numFmtId="1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194" fontId="15" fillId="0" borderId="0" xfId="20" applyNumberFormat="1" applyFont="1" applyBorder="1" applyAlignment="1">
      <alignment horizontal="center" vertical="center" shrinkToFit="1"/>
    </xf>
    <xf numFmtId="0" fontId="15" fillId="4" borderId="2" xfId="26" applyFont="1" applyFill="1" applyBorder="1" applyAlignment="1">
      <alignment horizontal="center" vertical="center" shrinkToFit="1"/>
    </xf>
    <xf numFmtId="179" fontId="15" fillId="4" borderId="2" xfId="21" applyNumberFormat="1" applyFont="1" applyFill="1" applyBorder="1" applyAlignment="1">
      <alignment horizontal="center" vertical="center" shrinkToFit="1"/>
    </xf>
    <xf numFmtId="179" fontId="15" fillId="4" borderId="2" xfId="20" applyNumberFormat="1" applyFont="1" applyFill="1" applyBorder="1" applyAlignment="1">
      <alignment horizontal="center" vertical="center" shrinkToFit="1"/>
    </xf>
    <xf numFmtId="0" fontId="15" fillId="0" borderId="2" xfId="0" applyFont="1" applyBorder="1"/>
    <xf numFmtId="49" fontId="16" fillId="0" borderId="4" xfId="20" applyNumberFormat="1" applyFont="1" applyBorder="1" applyAlignment="1">
      <alignment horizontal="center" vertical="center"/>
    </xf>
    <xf numFmtId="41" fontId="15" fillId="0" borderId="0" xfId="20" quotePrefix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 vertical="center"/>
    </xf>
    <xf numFmtId="49" fontId="15" fillId="0" borderId="4" xfId="20" applyNumberFormat="1" applyFont="1" applyBorder="1" applyAlignment="1">
      <alignment horizontal="center" vertical="center"/>
    </xf>
    <xf numFmtId="181" fontId="15" fillId="0" borderId="2" xfId="29" applyNumberFormat="1" applyFont="1" applyFill="1" applyBorder="1" applyAlignment="1">
      <alignment horizontal="center" vertical="center" shrinkToFit="1"/>
    </xf>
    <xf numFmtId="0" fontId="15" fillId="0" borderId="23" xfId="0" applyNumberFormat="1" applyFont="1" applyBorder="1" applyAlignment="1">
      <alignment horizontal="center" vertical="center"/>
    </xf>
    <xf numFmtId="0" fontId="15" fillId="0" borderId="4" xfId="20" applyNumberFormat="1" applyFont="1" applyBorder="1" applyAlignment="1">
      <alignment horizontal="center" vertical="center"/>
    </xf>
    <xf numFmtId="181" fontId="15" fillId="0" borderId="0" xfId="2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41" fontId="17" fillId="0" borderId="0" xfId="20" applyFont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186" fontId="15" fillId="0" borderId="0" xfId="0" applyNumberFormat="1" applyFont="1" applyAlignment="1">
      <alignment horizontal="center" vertical="center"/>
    </xf>
    <xf numFmtId="0" fontId="13" fillId="0" borderId="3" xfId="0" applyFont="1" applyBorder="1" applyAlignment="1"/>
    <xf numFmtId="0" fontId="13" fillId="0" borderId="0" xfId="0" applyNumberFormat="1" applyFont="1" applyAlignment="1"/>
    <xf numFmtId="185" fontId="15" fillId="0" borderId="0" xfId="20" applyNumberFormat="1" applyFont="1" applyBorder="1" applyAlignment="1">
      <alignment horizontal="center" vertical="center" shrinkToFit="1"/>
    </xf>
    <xf numFmtId="182" fontId="15" fillId="0" borderId="0" xfId="20" applyNumberFormat="1" applyFont="1" applyBorder="1" applyAlignment="1">
      <alignment horizontal="center" vertical="center" shrinkToFit="1"/>
    </xf>
    <xf numFmtId="0" fontId="15" fillId="0" borderId="2" xfId="0" applyFont="1" applyBorder="1" applyAlignment="1"/>
    <xf numFmtId="0" fontId="15" fillId="4" borderId="24" xfId="26" applyFont="1" applyFill="1" applyBorder="1" applyAlignment="1">
      <alignment horizontal="center" vertical="center" shrinkToFit="1"/>
    </xf>
    <xf numFmtId="182" fontId="15" fillId="0" borderId="0" xfId="0" quotePrefix="1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/>
    <xf numFmtId="0" fontId="16" fillId="0" borderId="0" xfId="0" applyFont="1" applyFill="1" applyBorder="1"/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quotePrefix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1" fontId="15" fillId="0" borderId="0" xfId="20" applyFont="1" applyFill="1" applyBorder="1" applyAlignment="1">
      <alignment horizontal="center" vertical="center"/>
    </xf>
    <xf numFmtId="0" fontId="15" fillId="0" borderId="4" xfId="20" applyNumberFormat="1" applyFont="1" applyFill="1" applyBorder="1" applyAlignment="1">
      <alignment horizontal="center" vertical="center"/>
    </xf>
    <xf numFmtId="179" fontId="15" fillId="0" borderId="0" xfId="20" quotePrefix="1" applyNumberFormat="1" applyFont="1" applyFill="1" applyBorder="1" applyAlignment="1">
      <alignment horizontal="center" vertical="center"/>
    </xf>
    <xf numFmtId="41" fontId="15" fillId="0" borderId="0" xfId="20" quotePrefix="1" applyFont="1" applyFill="1" applyBorder="1" applyAlignment="1">
      <alignment horizontal="center" vertical="center"/>
    </xf>
    <xf numFmtId="179" fontId="15" fillId="0" borderId="0" xfId="20" applyNumberFormat="1" applyFont="1" applyFill="1" applyBorder="1" applyAlignment="1">
      <alignment horizontal="center"/>
    </xf>
    <xf numFmtId="0" fontId="16" fillId="0" borderId="4" xfId="20" applyNumberFormat="1" applyFont="1" applyFill="1" applyBorder="1" applyAlignment="1">
      <alignment horizontal="center" vertical="center"/>
    </xf>
    <xf numFmtId="41" fontId="16" fillId="0" borderId="0" xfId="20" quotePrefix="1" applyFont="1" applyFill="1" applyBorder="1" applyAlignment="1">
      <alignment horizontal="center" vertical="center"/>
    </xf>
    <xf numFmtId="179" fontId="16" fillId="0" borderId="0" xfId="20" applyNumberFormat="1" applyFont="1" applyFill="1" applyBorder="1" applyAlignment="1">
      <alignment horizontal="center"/>
    </xf>
    <xf numFmtId="179" fontId="15" fillId="0" borderId="4" xfId="20" applyNumberFormat="1" applyFont="1" applyFill="1" applyBorder="1" applyAlignment="1">
      <alignment horizontal="center" vertical="center" wrapText="1" shrinkToFit="1"/>
    </xf>
    <xf numFmtId="179" fontId="12" fillId="0" borderId="0" xfId="20" applyNumberFormat="1" applyFont="1" applyFill="1" applyBorder="1" applyAlignment="1">
      <alignment horizontal="center"/>
    </xf>
    <xf numFmtId="179" fontId="15" fillId="0" borderId="5" xfId="20" applyNumberFormat="1" applyFont="1" applyFill="1" applyBorder="1" applyAlignment="1">
      <alignment horizontal="center" vertical="center" wrapText="1" shrinkToFit="1"/>
    </xf>
    <xf numFmtId="181" fontId="15" fillId="0" borderId="22" xfId="20" quotePrefix="1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201" fontId="15" fillId="0" borderId="0" xfId="20" applyNumberFormat="1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/>
    </xf>
    <xf numFmtId="181" fontId="15" fillId="4" borderId="2" xfId="26" applyNumberFormat="1" applyFont="1" applyFill="1" applyBorder="1" applyAlignment="1">
      <alignment horizontal="center" vertical="center" shrinkToFit="1"/>
    </xf>
    <xf numFmtId="181" fontId="15" fillId="0" borderId="0" xfId="20" applyNumberFormat="1" applyFont="1" applyBorder="1" applyAlignment="1">
      <alignment horizontal="center" vertical="center" shrinkToFit="1"/>
    </xf>
    <xf numFmtId="181" fontId="15" fillId="4" borderId="25" xfId="26" applyNumberFormat="1" applyFont="1" applyFill="1" applyBorder="1" applyAlignment="1">
      <alignment horizontal="center" vertical="center" shrinkToFit="1"/>
    </xf>
    <xf numFmtId="0" fontId="13" fillId="0" borderId="0" xfId="0" applyNumberFormat="1" applyFont="1" applyBorder="1" applyAlignment="1"/>
    <xf numFmtId="0" fontId="15" fillId="4" borderId="0" xfId="0" applyFont="1" applyFill="1" applyBorder="1" applyAlignment="1">
      <alignment horizontal="center" vertical="center" shrinkToFit="1"/>
    </xf>
    <xf numFmtId="181" fontId="15" fillId="4" borderId="0" xfId="26" applyNumberFormat="1" applyFont="1" applyFill="1" applyBorder="1" applyAlignment="1">
      <alignment horizontal="center" vertical="center" shrinkToFit="1"/>
    </xf>
    <xf numFmtId="2" fontId="15" fillId="0" borderId="14" xfId="0" applyNumberFormat="1" applyFont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/>
    <xf numFmtId="3" fontId="15" fillId="0" borderId="3" xfId="0" applyNumberFormat="1" applyFont="1" applyFill="1" applyBorder="1" applyAlignment="1">
      <alignment horizontal="center"/>
    </xf>
    <xf numFmtId="3" fontId="15" fillId="0" borderId="3" xfId="0" applyNumberFormat="1" applyFont="1" applyFill="1" applyBorder="1"/>
    <xf numFmtId="3" fontId="15" fillId="0" borderId="0" xfId="0" applyNumberFormat="1" applyFont="1" applyFill="1" applyBorder="1"/>
    <xf numFmtId="3" fontId="15" fillId="0" borderId="3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3" fontId="12" fillId="0" borderId="0" xfId="0" applyNumberFormat="1" applyFont="1" applyFill="1" applyBorder="1"/>
    <xf numFmtId="3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184" fontId="15" fillId="0" borderId="0" xfId="20" quotePrefix="1" applyNumberFormat="1" applyFont="1" applyFill="1" applyBorder="1" applyAlignment="1">
      <alignment horizontal="center" vertical="center"/>
    </xf>
    <xf numFmtId="184" fontId="15" fillId="0" borderId="22" xfId="20" quotePrefix="1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0" fontId="15" fillId="0" borderId="3" xfId="0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/>
    </xf>
    <xf numFmtId="184" fontId="16" fillId="0" borderId="0" xfId="20" quotePrefix="1" applyNumberFormat="1" applyFont="1" applyFill="1" applyBorder="1" applyAlignment="1">
      <alignment horizontal="center" vertical="center"/>
    </xf>
    <xf numFmtId="184" fontId="15" fillId="0" borderId="3" xfId="20" quotePrefix="1" applyNumberFormat="1" applyFont="1" applyFill="1" applyBorder="1" applyAlignment="1">
      <alignment horizontal="center" vertical="center"/>
    </xf>
    <xf numFmtId="1" fontId="12" fillId="0" borderId="0" xfId="0" applyNumberFormat="1" applyFont="1" applyFill="1"/>
    <xf numFmtId="1" fontId="15" fillId="0" borderId="1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3" fontId="15" fillId="0" borderId="3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/>
    <xf numFmtId="3" fontId="15" fillId="0" borderId="13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80" fontId="15" fillId="0" borderId="0" xfId="0" applyNumberFormat="1" applyFont="1" applyBorder="1" applyAlignment="1">
      <alignment horizontal="center" vertical="center"/>
    </xf>
    <xf numFmtId="186" fontId="15" fillId="0" borderId="2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7" fontId="16" fillId="0" borderId="0" xfId="0" applyNumberFormat="1" applyFont="1" applyFill="1" applyBorder="1" applyAlignment="1"/>
    <xf numFmtId="197" fontId="15" fillId="0" borderId="0" xfId="2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horizontal="center" vertical="center"/>
    </xf>
    <xf numFmtId="182" fontId="15" fillId="0" borderId="0" xfId="0" applyNumberFormat="1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5" fillId="0" borderId="0" xfId="0" applyFont="1" applyFill="1" applyBorder="1" applyAlignment="1"/>
    <xf numFmtId="1" fontId="16" fillId="0" borderId="0" xfId="0" applyNumberFormat="1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199" fontId="15" fillId="0" borderId="0" xfId="20" applyNumberFormat="1" applyFont="1" applyFill="1" applyBorder="1" applyAlignment="1">
      <alignment horizontal="center" vertical="center"/>
    </xf>
    <xf numFmtId="199" fontId="15" fillId="0" borderId="0" xfId="0" applyNumberFormat="1" applyFont="1" applyFill="1" applyBorder="1"/>
    <xf numFmtId="199" fontId="16" fillId="0" borderId="0" xfId="0" applyNumberFormat="1" applyFont="1" applyFill="1" applyBorder="1"/>
    <xf numFmtId="195" fontId="15" fillId="0" borderId="4" xfId="20" applyNumberFormat="1" applyFont="1" applyFill="1" applyBorder="1" applyAlignment="1">
      <alignment horizontal="center" vertical="center" wrapText="1" shrinkToFit="1"/>
    </xf>
    <xf numFmtId="199" fontId="15" fillId="0" borderId="0" xfId="20" applyNumberFormat="1" applyFont="1" applyFill="1" applyBorder="1"/>
    <xf numFmtId="195" fontId="15" fillId="0" borderId="0" xfId="20" applyNumberFormat="1" applyFont="1" applyFill="1" applyBorder="1"/>
    <xf numFmtId="195" fontId="16" fillId="0" borderId="0" xfId="20" applyNumberFormat="1" applyFont="1" applyFill="1" applyBorder="1"/>
    <xf numFmtId="195" fontId="12" fillId="0" borderId="0" xfId="20" applyNumberFormat="1" applyFont="1" applyFill="1" applyBorder="1"/>
    <xf numFmtId="195" fontId="15" fillId="0" borderId="5" xfId="2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Alignment="1"/>
    <xf numFmtId="181" fontId="15" fillId="4" borderId="0" xfId="20" applyNumberFormat="1" applyFont="1" applyFill="1" applyBorder="1" applyAlignment="1">
      <alignment horizontal="center" vertical="center" shrinkToFit="1"/>
    </xf>
    <xf numFmtId="181" fontId="15" fillId="0" borderId="0" xfId="29" applyNumberFormat="1" applyFont="1" applyFill="1" applyBorder="1" applyAlignment="1">
      <alignment horizontal="center" vertical="center" shrinkToFit="1"/>
    </xf>
    <xf numFmtId="186" fontId="15" fillId="4" borderId="0" xfId="26" applyNumberFormat="1" applyFont="1" applyFill="1" applyBorder="1" applyAlignment="1">
      <alignment horizontal="center" vertical="center" shrinkToFit="1"/>
    </xf>
    <xf numFmtId="179" fontId="15" fillId="4" borderId="0" xfId="20" applyNumberFormat="1" applyFont="1" applyFill="1" applyBorder="1" applyAlignment="1">
      <alignment horizontal="center" vertical="center" shrinkToFit="1"/>
    </xf>
    <xf numFmtId="179" fontId="15" fillId="4" borderId="0" xfId="21" applyNumberFormat="1" applyFont="1" applyFill="1" applyBorder="1" applyAlignment="1">
      <alignment horizontal="center" vertical="center" shrinkToFit="1"/>
    </xf>
    <xf numFmtId="0" fontId="15" fillId="4" borderId="0" xfId="26" applyFont="1" applyFill="1" applyBorder="1" applyAlignment="1">
      <alignment horizontal="center" vertical="center" shrinkToFit="1"/>
    </xf>
    <xf numFmtId="179" fontId="15" fillId="4" borderId="0" xfId="26" applyNumberFormat="1" applyFont="1" applyFill="1" applyBorder="1" applyAlignment="1">
      <alignment horizontal="center" vertical="center" shrinkToFit="1"/>
    </xf>
    <xf numFmtId="3" fontId="15" fillId="4" borderId="0" xfId="26" applyNumberFormat="1" applyFont="1" applyFill="1" applyBorder="1" applyAlignment="1">
      <alignment horizontal="center" vertical="center" shrinkToFit="1"/>
    </xf>
    <xf numFmtId="0" fontId="15" fillId="4" borderId="0" xfId="27" applyFont="1" applyFill="1" applyBorder="1" applyAlignment="1">
      <alignment horizontal="center" vertical="center" shrinkToFit="1"/>
    </xf>
    <xf numFmtId="0" fontId="15" fillId="4" borderId="0" xfId="28" applyFont="1" applyFill="1" applyBorder="1" applyAlignment="1">
      <alignment horizontal="center" vertical="center" shrinkToFit="1"/>
    </xf>
    <xf numFmtId="181" fontId="15" fillId="4" borderId="25" xfId="20" applyNumberFormat="1" applyFont="1" applyFill="1" applyBorder="1" applyAlignment="1">
      <alignment horizontal="center" vertical="center" shrinkToFit="1"/>
    </xf>
    <xf numFmtId="0" fontId="15" fillId="4" borderId="2" xfId="26" applyNumberFormat="1" applyFont="1" applyFill="1" applyBorder="1" applyAlignment="1">
      <alignment horizontal="center" vertical="center" shrinkToFit="1"/>
    </xf>
    <xf numFmtId="179" fontId="15" fillId="4" borderId="28" xfId="20" applyNumberFormat="1" applyFont="1" applyFill="1" applyBorder="1" applyAlignment="1">
      <alignment horizontal="center" vertical="center" shrinkToFit="1"/>
    </xf>
    <xf numFmtId="0" fontId="15" fillId="0" borderId="2" xfId="20" applyNumberFormat="1" applyFont="1" applyBorder="1" applyAlignment="1">
      <alignment horizontal="center" vertical="center" shrinkToFit="1"/>
    </xf>
    <xf numFmtId="179" fontId="15" fillId="0" borderId="28" xfId="20" applyNumberFormat="1" applyFont="1" applyBorder="1" applyAlignment="1">
      <alignment horizontal="center" vertical="center" shrinkToFit="1"/>
    </xf>
    <xf numFmtId="1" fontId="15" fillId="0" borderId="29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Border="1" applyAlignment="1"/>
    <xf numFmtId="1" fontId="15" fillId="0" borderId="11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3" fontId="15" fillId="0" borderId="17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198" fontId="16" fillId="0" borderId="0" xfId="0" applyNumberFormat="1" applyFont="1" applyBorder="1" applyAlignment="1">
      <alignment horizontal="center" vertical="center"/>
    </xf>
    <xf numFmtId="198" fontId="15" fillId="0" borderId="0" xfId="0" applyNumberFormat="1" applyFont="1" applyBorder="1" applyAlignment="1">
      <alignment horizontal="center" vertical="center"/>
    </xf>
    <xf numFmtId="198" fontId="15" fillId="0" borderId="0" xfId="20" quotePrefix="1" applyNumberFormat="1" applyFont="1" applyFill="1" applyBorder="1" applyAlignment="1">
      <alignment horizontal="center" vertical="center"/>
    </xf>
    <xf numFmtId="198" fontId="15" fillId="0" borderId="3" xfId="20" quotePrefix="1" applyNumberFormat="1" applyFont="1" applyFill="1" applyBorder="1" applyAlignment="1">
      <alignment horizontal="center" vertical="center"/>
    </xf>
    <xf numFmtId="194" fontId="15" fillId="0" borderId="0" xfId="20" applyNumberFormat="1" applyFont="1" applyFill="1" applyBorder="1" applyAlignment="1">
      <alignment horizontal="center" vertical="center"/>
    </xf>
    <xf numFmtId="199" fontId="15" fillId="0" borderId="0" xfId="0" applyNumberFormat="1" applyFont="1" applyBorder="1" applyAlignment="1">
      <alignment horizontal="center" vertical="center"/>
    </xf>
    <xf numFmtId="180" fontId="16" fillId="0" borderId="0" xfId="0" quotePrefix="1" applyNumberFormat="1" applyFont="1" applyBorder="1" applyAlignment="1">
      <alignment horizontal="center" vertical="center"/>
    </xf>
    <xf numFmtId="180" fontId="15" fillId="0" borderId="0" xfId="20" quotePrefix="1" applyNumberFormat="1" applyFont="1" applyBorder="1" applyAlignment="1">
      <alignment horizontal="center" vertical="center"/>
    </xf>
    <xf numFmtId="0" fontId="16" fillId="0" borderId="23" xfId="30" applyNumberFormat="1" applyFont="1" applyBorder="1" applyAlignment="1">
      <alignment horizontal="center" vertical="center"/>
    </xf>
    <xf numFmtId="181" fontId="16" fillId="4" borderId="37" xfId="20" applyNumberFormat="1" applyFont="1" applyFill="1" applyBorder="1" applyAlignment="1">
      <alignment horizontal="center" vertical="center" shrinkToFit="1"/>
    </xf>
    <xf numFmtId="0" fontId="16" fillId="0" borderId="0" xfId="30" applyFont="1" applyBorder="1" applyAlignment="1"/>
    <xf numFmtId="0" fontId="16" fillId="0" borderId="2" xfId="30" applyFont="1" applyBorder="1" applyAlignment="1"/>
    <xf numFmtId="0" fontId="15" fillId="0" borderId="23" xfId="30" applyFont="1" applyBorder="1" applyAlignment="1">
      <alignment horizontal="center" vertical="center" wrapText="1" shrinkToFit="1"/>
    </xf>
    <xf numFmtId="181" fontId="15" fillId="4" borderId="37" xfId="20" applyNumberFormat="1" applyFont="1" applyFill="1" applyBorder="1" applyAlignment="1">
      <alignment horizontal="center" vertical="center" shrinkToFit="1"/>
    </xf>
    <xf numFmtId="181" fontId="15" fillId="0" borderId="38" xfId="29" applyNumberFormat="1" applyFont="1" applyFill="1" applyBorder="1" applyAlignment="1">
      <alignment horizontal="center" vertical="center" shrinkToFit="1"/>
    </xf>
    <xf numFmtId="0" fontId="15" fillId="4" borderId="30" xfId="26" applyFont="1" applyFill="1" applyBorder="1" applyAlignment="1">
      <alignment horizontal="center" vertical="center" shrinkToFit="1"/>
    </xf>
    <xf numFmtId="179" fontId="15" fillId="4" borderId="30" xfId="20" applyNumberFormat="1" applyFont="1" applyFill="1" applyBorder="1" applyAlignment="1">
      <alignment horizontal="center" vertical="center" shrinkToFit="1"/>
    </xf>
    <xf numFmtId="179" fontId="15" fillId="4" borderId="30" xfId="21" applyNumberFormat="1" applyFont="1" applyFill="1" applyBorder="1" applyAlignment="1">
      <alignment horizontal="center" vertical="center" shrinkToFit="1"/>
    </xf>
    <xf numFmtId="0" fontId="15" fillId="0" borderId="28" xfId="20" applyNumberFormat="1" applyFont="1" applyBorder="1" applyAlignment="1">
      <alignment horizontal="center" vertical="center" shrinkToFit="1"/>
    </xf>
    <xf numFmtId="194" fontId="15" fillId="0" borderId="38" xfId="20" applyNumberFormat="1" applyFont="1" applyBorder="1" applyAlignment="1">
      <alignment horizontal="center" vertical="center" shrinkToFit="1"/>
    </xf>
    <xf numFmtId="0" fontId="15" fillId="4" borderId="38" xfId="28" applyNumberFormat="1" applyFont="1" applyFill="1" applyBorder="1" applyAlignment="1">
      <alignment horizontal="center" vertical="center" shrinkToFit="1"/>
    </xf>
    <xf numFmtId="179" fontId="15" fillId="4" borderId="38" xfId="20" applyNumberFormat="1" applyFont="1" applyFill="1" applyBorder="1" applyAlignment="1">
      <alignment horizontal="center" vertical="center" shrinkToFit="1"/>
    </xf>
    <xf numFmtId="0" fontId="15" fillId="0" borderId="0" xfId="30" applyFont="1" applyBorder="1" applyAlignment="1"/>
    <xf numFmtId="0" fontId="15" fillId="0" borderId="2" xfId="30" applyFont="1" applyBorder="1" applyAlignment="1"/>
    <xf numFmtId="0" fontId="15" fillId="0" borderId="38" xfId="20" applyNumberFormat="1" applyFont="1" applyBorder="1" applyAlignment="1">
      <alignment horizontal="center" vertical="center" shrinkToFit="1"/>
    </xf>
    <xf numFmtId="181" fontId="15" fillId="0" borderId="38" xfId="20" applyNumberFormat="1" applyFont="1" applyBorder="1" applyAlignment="1">
      <alignment horizontal="center" vertical="center" shrinkToFit="1"/>
    </xf>
    <xf numFmtId="179" fontId="15" fillId="4" borderId="31" xfId="20" applyNumberFormat="1" applyFont="1" applyFill="1" applyBorder="1" applyAlignment="1">
      <alignment horizontal="center" vertical="center" shrinkToFit="1"/>
    </xf>
    <xf numFmtId="0" fontId="15" fillId="0" borderId="32" xfId="30" applyFont="1" applyBorder="1" applyAlignment="1">
      <alignment horizontal="center" vertical="center" wrapText="1" shrinkToFit="1"/>
    </xf>
    <xf numFmtId="179" fontId="15" fillId="4" borderId="39" xfId="20" applyNumberFormat="1" applyFont="1" applyFill="1" applyBorder="1" applyAlignment="1">
      <alignment horizontal="center" vertical="center" shrinkToFit="1"/>
    </xf>
    <xf numFmtId="179" fontId="15" fillId="4" borderId="39" xfId="21" applyNumberFormat="1" applyFont="1" applyFill="1" applyBorder="1" applyAlignment="1">
      <alignment horizontal="center" vertical="center" shrinkToFit="1"/>
    </xf>
    <xf numFmtId="194" fontId="15" fillId="0" borderId="40" xfId="20" applyNumberFormat="1" applyFont="1" applyBorder="1" applyAlignment="1">
      <alignment horizontal="center" vertical="center" shrinkToFit="1"/>
    </xf>
    <xf numFmtId="0" fontId="15" fillId="4" borderId="33" xfId="28" applyNumberFormat="1" applyFont="1" applyFill="1" applyBorder="1" applyAlignment="1">
      <alignment horizontal="center" vertical="center" shrinkToFit="1"/>
    </xf>
    <xf numFmtId="179" fontId="15" fillId="4" borderId="33" xfId="20" applyNumberFormat="1" applyFont="1" applyFill="1" applyBorder="1" applyAlignment="1">
      <alignment horizontal="center" vertical="center" shrinkToFit="1"/>
    </xf>
    <xf numFmtId="176" fontId="16" fillId="0" borderId="0" xfId="0" quotePrefix="1" applyNumberFormat="1" applyFont="1" applyBorder="1" applyAlignment="1"/>
    <xf numFmtId="3" fontId="1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 vertical="center"/>
    </xf>
    <xf numFmtId="196" fontId="16" fillId="0" borderId="0" xfId="20" applyNumberFormat="1" applyFont="1" applyBorder="1"/>
    <xf numFmtId="181" fontId="15" fillId="4" borderId="31" xfId="26" applyNumberFormat="1" applyFont="1" applyFill="1" applyBorder="1" applyAlignment="1">
      <alignment horizontal="center" vertical="center" shrinkToFit="1"/>
    </xf>
    <xf numFmtId="181" fontId="15" fillId="4" borderId="34" xfId="26" applyNumberFormat="1" applyFont="1" applyFill="1" applyBorder="1" applyAlignment="1">
      <alignment horizontal="center" vertical="center" shrinkToFit="1"/>
    </xf>
    <xf numFmtId="1" fontId="15" fillId="0" borderId="15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15" fillId="0" borderId="0" xfId="19" applyNumberFormat="1" applyFont="1" applyBorder="1" applyAlignment="1">
      <alignment horizontal="center" vertical="center"/>
    </xf>
    <xf numFmtId="180" fontId="15" fillId="0" borderId="0" xfId="0" quotePrefix="1" applyNumberFormat="1" applyFont="1" applyBorder="1" applyAlignment="1">
      <alignment horizontal="center" vertical="center"/>
    </xf>
    <xf numFmtId="194" fontId="15" fillId="0" borderId="0" xfId="0" quotePrefix="1" applyNumberFormat="1" applyFont="1" applyBorder="1" applyAlignment="1">
      <alignment horizontal="center" vertical="center"/>
    </xf>
    <xf numFmtId="0" fontId="15" fillId="0" borderId="23" xfId="30" applyNumberFormat="1" applyFont="1" applyBorder="1" applyAlignment="1">
      <alignment horizontal="center" vertical="center"/>
    </xf>
    <xf numFmtId="181" fontId="15" fillId="4" borderId="38" xfId="26" applyNumberFormat="1" applyFont="1" applyFill="1" applyBorder="1" applyAlignment="1">
      <alignment horizontal="center" vertical="center" shrinkToFit="1"/>
    </xf>
    <xf numFmtId="0" fontId="15" fillId="0" borderId="41" xfId="20" applyNumberFormat="1" applyFont="1" applyBorder="1" applyAlignment="1">
      <alignment horizontal="center" vertical="center" shrinkToFit="1"/>
    </xf>
    <xf numFmtId="0" fontId="15" fillId="0" borderId="37" xfId="20" applyNumberFormat="1" applyFont="1" applyBorder="1" applyAlignment="1">
      <alignment horizontal="center" vertical="center" shrinkToFit="1"/>
    </xf>
    <xf numFmtId="0" fontId="15" fillId="0" borderId="0" xfId="20" applyNumberFormat="1" applyFont="1" applyBorder="1" applyAlignment="1">
      <alignment horizontal="center" vertical="center" shrinkToFit="1"/>
    </xf>
    <xf numFmtId="179" fontId="15" fillId="4" borderId="38" xfId="26" applyNumberFormat="1" applyFont="1" applyFill="1" applyBorder="1" applyAlignment="1">
      <alignment horizontal="center" vertical="center" shrinkToFit="1"/>
    </xf>
    <xf numFmtId="182" fontId="15" fillId="0" borderId="42" xfId="20" applyNumberFormat="1" applyFont="1" applyBorder="1" applyAlignment="1">
      <alignment horizontal="center" vertical="center" shrinkToFit="1"/>
    </xf>
    <xf numFmtId="0" fontId="15" fillId="0" borderId="42" xfId="20" applyNumberFormat="1" applyFont="1" applyBorder="1" applyAlignment="1">
      <alignment horizontal="center" vertical="center" shrinkToFit="1"/>
    </xf>
    <xf numFmtId="41" fontId="15" fillId="0" borderId="38" xfId="33" applyFont="1" applyBorder="1" applyAlignment="1">
      <alignment horizontal="center" vertical="center" shrinkToFit="1"/>
    </xf>
    <xf numFmtId="181" fontId="27" fillId="0" borderId="0" xfId="20" quotePrefix="1" applyNumberFormat="1" applyFont="1" applyFill="1" applyBorder="1" applyAlignment="1">
      <alignment horizontal="center" vertical="center"/>
    </xf>
    <xf numFmtId="186" fontId="27" fillId="0" borderId="0" xfId="0" quotePrefix="1" applyNumberFormat="1" applyFont="1" applyFill="1" applyBorder="1" applyAlignment="1">
      <alignment horizontal="center" vertical="center"/>
    </xf>
    <xf numFmtId="181" fontId="12" fillId="0" borderId="0" xfId="20" quotePrefix="1" applyNumberFormat="1" applyFont="1" applyFill="1" applyBorder="1" applyAlignment="1">
      <alignment horizontal="center" vertical="center"/>
    </xf>
    <xf numFmtId="186" fontId="12" fillId="0" borderId="0" xfId="0" quotePrefix="1" applyNumberFormat="1" applyFont="1" applyFill="1" applyBorder="1" applyAlignment="1">
      <alignment horizontal="center" vertical="center"/>
    </xf>
    <xf numFmtId="186" fontId="12" fillId="0" borderId="3" xfId="0" quotePrefix="1" applyNumberFormat="1" applyFont="1" applyFill="1" applyBorder="1" applyAlignment="1">
      <alignment horizontal="center" vertical="center"/>
    </xf>
    <xf numFmtId="186" fontId="15" fillId="0" borderId="3" xfId="0" quotePrefix="1" applyNumberFormat="1" applyFont="1" applyFill="1" applyBorder="1" applyAlignment="1">
      <alignment horizontal="center" vertical="center"/>
    </xf>
    <xf numFmtId="199" fontId="12" fillId="0" borderId="0" xfId="20" quotePrefix="1" applyNumberFormat="1" applyFont="1" applyFill="1" applyBorder="1" applyAlignment="1">
      <alignment horizontal="center" vertical="center"/>
    </xf>
    <xf numFmtId="186" fontId="12" fillId="0" borderId="0" xfId="20" applyNumberFormat="1" applyFont="1" applyFill="1" applyBorder="1" applyAlignment="1">
      <alignment horizontal="center" vertical="center"/>
    </xf>
    <xf numFmtId="181" fontId="12" fillId="0" borderId="0" xfId="20" applyNumberFormat="1" applyFont="1" applyFill="1" applyBorder="1" applyAlignment="1">
      <alignment horizontal="center" vertical="center"/>
    </xf>
    <xf numFmtId="198" fontId="15" fillId="0" borderId="0" xfId="20" applyNumberFormat="1" applyFont="1" applyFill="1" applyBorder="1" applyAlignment="1">
      <alignment horizontal="center" vertical="center"/>
    </xf>
    <xf numFmtId="198" fontId="15" fillId="0" borderId="3" xfId="20" applyNumberFormat="1" applyFont="1" applyFill="1" applyBorder="1" applyAlignment="1">
      <alignment horizontal="center" vertical="center"/>
    </xf>
    <xf numFmtId="186" fontId="12" fillId="0" borderId="0" xfId="20" quotePrefix="1" applyNumberFormat="1" applyFont="1" applyFill="1" applyBorder="1" applyAlignment="1">
      <alignment horizontal="center" vertical="center"/>
    </xf>
    <xf numFmtId="0" fontId="12" fillId="0" borderId="0" xfId="20" applyNumberFormat="1" applyFont="1" applyFill="1" applyBorder="1" applyAlignment="1">
      <alignment horizontal="center" vertical="center"/>
    </xf>
    <xf numFmtId="200" fontId="12" fillId="0" borderId="0" xfId="20" applyNumberFormat="1" applyFont="1" applyFill="1" applyBorder="1" applyAlignment="1">
      <alignment horizontal="center" vertical="center"/>
    </xf>
    <xf numFmtId="194" fontId="12" fillId="0" borderId="0" xfId="20" applyNumberFormat="1" applyFont="1" applyFill="1" applyBorder="1" applyAlignment="1">
      <alignment horizontal="center" vertical="center"/>
    </xf>
    <xf numFmtId="194" fontId="12" fillId="0" borderId="0" xfId="20" quotePrefix="1" applyNumberFormat="1" applyFont="1" applyFill="1" applyBorder="1" applyAlignment="1">
      <alignment horizontal="center" vertical="center"/>
    </xf>
    <xf numFmtId="186" fontId="12" fillId="0" borderId="22" xfId="0" quotePrefix="1" applyNumberFormat="1" applyFont="1" applyFill="1" applyBorder="1" applyAlignment="1">
      <alignment horizontal="center" vertical="center"/>
    </xf>
    <xf numFmtId="194" fontId="12" fillId="0" borderId="3" xfId="20" applyNumberFormat="1" applyFont="1" applyFill="1" applyBorder="1" applyAlignment="1">
      <alignment horizontal="center" vertical="center"/>
    </xf>
    <xf numFmtId="194" fontId="12" fillId="0" borderId="3" xfId="20" quotePrefix="1" applyNumberFormat="1" applyFont="1" applyFill="1" applyBorder="1" applyAlignment="1">
      <alignment horizontal="center" vertical="center"/>
    </xf>
    <xf numFmtId="194" fontId="12" fillId="0" borderId="3" xfId="0" applyNumberFormat="1" applyFont="1" applyFill="1" applyBorder="1" applyAlignment="1">
      <alignment horizontal="center" vertical="center"/>
    </xf>
    <xf numFmtId="181" fontId="12" fillId="0" borderId="14" xfId="20" quotePrefix="1" applyNumberFormat="1" applyFont="1" applyFill="1" applyBorder="1" applyAlignment="1">
      <alignment horizontal="center" vertical="center"/>
    </xf>
    <xf numFmtId="179" fontId="12" fillId="0" borderId="0" xfId="20" applyNumberFormat="1" applyFont="1" applyFill="1" applyBorder="1" applyAlignment="1">
      <alignment horizontal="center" vertical="center"/>
    </xf>
    <xf numFmtId="181" fontId="28" fillId="0" borderId="0" xfId="20" applyNumberFormat="1" applyFont="1" applyBorder="1" applyAlignment="1">
      <alignment horizontal="center" vertical="center"/>
    </xf>
    <xf numFmtId="181" fontId="19" fillId="0" borderId="0" xfId="20" applyNumberFormat="1" applyFont="1" applyBorder="1" applyAlignment="1">
      <alignment horizontal="center" vertical="center"/>
    </xf>
    <xf numFmtId="181" fontId="19" fillId="0" borderId="0" xfId="0" applyNumberFormat="1" applyFont="1" applyBorder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19" fillId="0" borderId="3" xfId="20" applyNumberFormat="1" applyFont="1" applyBorder="1" applyAlignment="1">
      <alignment horizontal="center" vertical="center"/>
    </xf>
    <xf numFmtId="181" fontId="19" fillId="0" borderId="3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4" fontId="15" fillId="0" borderId="0" xfId="20" applyNumberFormat="1" applyFont="1" applyBorder="1" applyAlignment="1">
      <alignment horizontal="center" vertical="center"/>
    </xf>
    <xf numFmtId="184" fontId="15" fillId="0" borderId="0" xfId="20" applyNumberFormat="1" applyFont="1" applyAlignment="1">
      <alignment horizontal="center" vertical="center"/>
    </xf>
    <xf numFmtId="184" fontId="15" fillId="0" borderId="0" xfId="20" quotePrefix="1" applyNumberFormat="1" applyFont="1" applyBorder="1" applyAlignment="1">
      <alignment horizontal="center" vertical="center"/>
    </xf>
    <xf numFmtId="184" fontId="15" fillId="0" borderId="0" xfId="20" quotePrefix="1" applyNumberFormat="1" applyFont="1" applyAlignment="1">
      <alignment horizontal="center" vertical="center"/>
    </xf>
    <xf numFmtId="184" fontId="15" fillId="0" borderId="3" xfId="20" applyNumberFormat="1" applyFont="1" applyBorder="1" applyAlignment="1">
      <alignment horizontal="center" vertical="center"/>
    </xf>
    <xf numFmtId="200" fontId="16" fillId="0" borderId="0" xfId="33" quotePrefix="1" applyNumberFormat="1" applyFont="1" applyBorder="1" applyAlignment="1">
      <alignment horizontal="center" vertical="center"/>
    </xf>
    <xf numFmtId="200" fontId="16" fillId="0" borderId="0" xfId="33" applyNumberFormat="1" applyFont="1" applyBorder="1" applyAlignment="1">
      <alignment horizontal="center" vertical="center"/>
    </xf>
    <xf numFmtId="200" fontId="15" fillId="0" borderId="0" xfId="33" quotePrefix="1" applyNumberFormat="1" applyFont="1" applyBorder="1" applyAlignment="1">
      <alignment horizontal="center" vertical="center"/>
    </xf>
    <xf numFmtId="200" fontId="15" fillId="0" borderId="0" xfId="33" applyNumberFormat="1" applyFont="1" applyAlignment="1" applyProtection="1">
      <alignment horizontal="center" vertical="center" shrinkToFit="1"/>
    </xf>
    <xf numFmtId="200" fontId="15" fillId="0" borderId="0" xfId="33" applyNumberFormat="1" applyFont="1" applyAlignment="1">
      <alignment horizontal="center" vertical="center"/>
    </xf>
    <xf numFmtId="200" fontId="15" fillId="0" borderId="0" xfId="33" applyNumberFormat="1" applyFont="1" applyBorder="1" applyAlignment="1">
      <alignment horizontal="center" vertical="center"/>
    </xf>
    <xf numFmtId="200" fontId="15" fillId="0" borderId="0" xfId="33" quotePrefix="1" applyNumberFormat="1" applyFont="1" applyBorder="1" applyAlignment="1"/>
    <xf numFmtId="200" fontId="17" fillId="0" borderId="0" xfId="33" applyNumberFormat="1" applyFont="1" applyFill="1" applyBorder="1" applyAlignment="1" applyProtection="1">
      <alignment horizontal="center" vertical="center"/>
      <protection locked="0"/>
    </xf>
    <xf numFmtId="180" fontId="15" fillId="0" borderId="22" xfId="0" quotePrefix="1" applyNumberFormat="1" applyFont="1" applyBorder="1" applyAlignment="1">
      <alignment horizontal="center" vertical="center"/>
    </xf>
    <xf numFmtId="200" fontId="15" fillId="0" borderId="3" xfId="33" quotePrefix="1" applyNumberFormat="1" applyFont="1" applyBorder="1" applyAlignment="1">
      <alignment horizontal="center" vertical="center"/>
    </xf>
    <xf numFmtId="200" fontId="17" fillId="0" borderId="3" xfId="33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185" fontId="27" fillId="0" borderId="14" xfId="32" applyNumberFormat="1" applyFont="1" applyBorder="1" applyAlignment="1" applyProtection="1">
      <alignment horizontal="center" vertical="center" shrinkToFit="1"/>
    </xf>
    <xf numFmtId="185" fontId="27" fillId="0" borderId="0" xfId="32" applyNumberFormat="1" applyFont="1" applyBorder="1" applyAlignment="1" applyProtection="1">
      <alignment horizontal="center" vertical="center" shrinkToFit="1"/>
    </xf>
    <xf numFmtId="181" fontId="16" fillId="4" borderId="43" xfId="20" applyNumberFormat="1" applyFont="1" applyFill="1" applyBorder="1" applyAlignment="1">
      <alignment horizontal="center" vertical="center" shrinkToFit="1"/>
    </xf>
    <xf numFmtId="181" fontId="15" fillId="0" borderId="30" xfId="29" applyNumberFormat="1" applyFont="1" applyFill="1" applyBorder="1" applyAlignment="1">
      <alignment horizontal="center" vertical="center" shrinkToFit="1"/>
    </xf>
    <xf numFmtId="181" fontId="16" fillId="4" borderId="25" xfId="20" applyNumberFormat="1" applyFont="1" applyFill="1" applyBorder="1" applyAlignment="1">
      <alignment horizontal="center" vertical="center" shrinkToFit="1"/>
    </xf>
    <xf numFmtId="0" fontId="15" fillId="4" borderId="38" xfId="27" applyNumberFormat="1" applyFont="1" applyFill="1" applyBorder="1" applyAlignment="1">
      <alignment horizontal="center" vertical="center" shrinkToFit="1"/>
    </xf>
    <xf numFmtId="196" fontId="15" fillId="4" borderId="38" xfId="20" applyNumberFormat="1" applyFont="1" applyFill="1" applyBorder="1" applyAlignment="1">
      <alignment horizontal="center" vertical="center" shrinkToFit="1"/>
    </xf>
    <xf numFmtId="181" fontId="16" fillId="4" borderId="44" xfId="20" applyNumberFormat="1" applyFont="1" applyFill="1" applyBorder="1" applyAlignment="1">
      <alignment horizontal="center" vertical="center" shrinkToFit="1"/>
    </xf>
    <xf numFmtId="181" fontId="15" fillId="0" borderId="24" xfId="29" applyNumberFormat="1" applyFont="1" applyFill="1" applyBorder="1" applyAlignment="1">
      <alignment horizontal="center" vertical="center" shrinkToFit="1"/>
    </xf>
    <xf numFmtId="182" fontId="15" fillId="0" borderId="22" xfId="25" applyNumberFormat="1" applyFont="1" applyBorder="1" applyAlignment="1">
      <alignment horizontal="center" vertical="center"/>
    </xf>
    <xf numFmtId="182" fontId="15" fillId="0" borderId="3" xfId="25" applyNumberFormat="1" applyFont="1" applyBorder="1" applyAlignment="1">
      <alignment horizontal="center" vertical="center"/>
    </xf>
    <xf numFmtId="185" fontId="16" fillId="5" borderId="22" xfId="23" applyNumberFormat="1" applyFont="1" applyFill="1" applyBorder="1" applyAlignment="1">
      <alignment horizontal="center" vertical="center"/>
    </xf>
    <xf numFmtId="41" fontId="16" fillId="5" borderId="0" xfId="20" applyFont="1" applyFill="1" applyBorder="1" applyAlignment="1">
      <alignment horizontal="center" vertical="center"/>
    </xf>
    <xf numFmtId="185" fontId="16" fillId="5" borderId="3" xfId="0" applyNumberFormat="1" applyFont="1" applyFill="1" applyBorder="1" applyAlignment="1">
      <alignment horizontal="center" vertical="center"/>
    </xf>
    <xf numFmtId="201" fontId="16" fillId="0" borderId="0" xfId="20" applyNumberFormat="1" applyFont="1" applyFill="1" applyBorder="1" applyAlignment="1">
      <alignment horizontal="center" vertical="center"/>
    </xf>
    <xf numFmtId="179" fontId="15" fillId="0" borderId="3" xfId="20" quotePrefix="1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/>
    </xf>
    <xf numFmtId="41" fontId="15" fillId="0" borderId="0" xfId="33" applyFont="1" applyFill="1" applyBorder="1" applyAlignment="1">
      <alignment horizontal="center" vertical="center"/>
    </xf>
    <xf numFmtId="9" fontId="15" fillId="0" borderId="0" xfId="19" applyFont="1" applyFill="1" applyBorder="1" applyAlignment="1">
      <alignment horizontal="center" vertical="center"/>
    </xf>
    <xf numFmtId="182" fontId="15" fillId="0" borderId="22" xfId="0" quotePrefix="1" applyNumberFormat="1" applyFont="1" applyFill="1" applyBorder="1" applyAlignment="1">
      <alignment horizontal="center" vertical="center"/>
    </xf>
    <xf numFmtId="182" fontId="15" fillId="0" borderId="3" xfId="0" applyNumberFormat="1" applyFont="1" applyFill="1" applyBorder="1" applyAlignment="1">
      <alignment horizontal="center" vertical="center"/>
    </xf>
    <xf numFmtId="182" fontId="16" fillId="5" borderId="3" xfId="0" quotePrefix="1" applyNumberFormat="1" applyFont="1" applyFill="1" applyBorder="1" applyAlignment="1">
      <alignment horizontal="center" vertical="center"/>
    </xf>
    <xf numFmtId="182" fontId="16" fillId="5" borderId="0" xfId="0" quotePrefix="1" applyNumberFormat="1" applyFont="1" applyFill="1" applyBorder="1" applyAlignment="1">
      <alignment horizontal="center" vertical="center"/>
    </xf>
    <xf numFmtId="183" fontId="16" fillId="5" borderId="3" xfId="0" quotePrefix="1" applyNumberFormat="1" applyFont="1" applyFill="1" applyBorder="1" applyAlignment="1">
      <alignment horizontal="center" vertical="center"/>
    </xf>
    <xf numFmtId="180" fontId="18" fillId="0" borderId="0" xfId="20" applyNumberFormat="1" applyFont="1" applyFill="1" applyAlignment="1">
      <alignment horizontal="center" vertical="center"/>
    </xf>
    <xf numFmtId="179" fontId="15" fillId="0" borderId="3" xfId="20" applyNumberFormat="1" applyFont="1" applyBorder="1" applyAlignment="1">
      <alignment horizontal="center" vertical="center"/>
    </xf>
    <xf numFmtId="180" fontId="17" fillId="0" borderId="3" xfId="20" applyNumberFormat="1" applyFont="1" applyFill="1" applyBorder="1" applyAlignment="1">
      <alignment horizontal="center" vertical="center"/>
    </xf>
    <xf numFmtId="182" fontId="16" fillId="0" borderId="0" xfId="0" quotePrefix="1" applyNumberFormat="1" applyFont="1" applyBorder="1" applyAlignment="1">
      <alignment horizontal="center" vertical="center"/>
    </xf>
    <xf numFmtId="182" fontId="15" fillId="0" borderId="22" xfId="0" applyNumberFormat="1" applyFont="1" applyBorder="1" applyAlignment="1">
      <alignment horizontal="center" vertical="center"/>
    </xf>
    <xf numFmtId="179" fontId="29" fillId="0" borderId="0" xfId="20" applyNumberFormat="1" applyFont="1" applyFill="1" applyBorder="1" applyAlignment="1">
      <alignment horizontal="center" vertical="center"/>
    </xf>
    <xf numFmtId="179" fontId="30" fillId="0" borderId="0" xfId="20" quotePrefix="1" applyNumberFormat="1" applyFont="1" applyFill="1" applyBorder="1" applyAlignment="1">
      <alignment horizontal="center" vertical="center"/>
    </xf>
    <xf numFmtId="179" fontId="30" fillId="0" borderId="0" xfId="20" applyNumberFormat="1" applyFont="1" applyFill="1" applyBorder="1" applyAlignment="1">
      <alignment horizontal="center" vertical="center"/>
    </xf>
    <xf numFmtId="199" fontId="30" fillId="0" borderId="0" xfId="20" applyNumberFormat="1" applyFont="1" applyFill="1" applyBorder="1" applyAlignment="1">
      <alignment horizontal="center" vertical="center"/>
    </xf>
    <xf numFmtId="194" fontId="30" fillId="0" borderId="0" xfId="20" applyNumberFormat="1" applyFont="1" applyFill="1" applyBorder="1" applyAlignment="1">
      <alignment horizontal="center" vertical="center"/>
    </xf>
    <xf numFmtId="179" fontId="30" fillId="0" borderId="0" xfId="20" applyNumberFormat="1" applyFont="1" applyFill="1" applyBorder="1" applyAlignment="1" applyProtection="1">
      <alignment horizontal="center" vertical="center"/>
      <protection locked="0"/>
    </xf>
    <xf numFmtId="195" fontId="30" fillId="0" borderId="0" xfId="20" applyNumberFormat="1" applyFont="1" applyFill="1" applyBorder="1" applyAlignment="1">
      <alignment horizontal="center" vertical="center"/>
    </xf>
    <xf numFmtId="179" fontId="30" fillId="0" borderId="3" xfId="20" quotePrefix="1" applyNumberFormat="1" applyFont="1" applyFill="1" applyBorder="1" applyAlignment="1">
      <alignment horizontal="center" vertical="center"/>
    </xf>
    <xf numFmtId="194" fontId="30" fillId="0" borderId="3" xfId="0" applyNumberFormat="1" applyFont="1" applyFill="1" applyBorder="1" applyAlignment="1">
      <alignment horizontal="center" vertical="center"/>
    </xf>
    <xf numFmtId="179" fontId="30" fillId="0" borderId="3" xfId="20" applyNumberFormat="1" applyFont="1" applyFill="1" applyBorder="1" applyAlignment="1" applyProtection="1">
      <alignment horizontal="center" vertical="center"/>
      <protection locked="0"/>
    </xf>
    <xf numFmtId="179" fontId="30" fillId="0" borderId="22" xfId="20" quotePrefix="1" applyNumberFormat="1" applyFont="1" applyFill="1" applyBorder="1" applyAlignment="1">
      <alignment horizontal="center" vertical="center"/>
    </xf>
    <xf numFmtId="201" fontId="30" fillId="0" borderId="0" xfId="20" applyNumberFormat="1" applyFont="1" applyFill="1" applyBorder="1" applyAlignment="1">
      <alignment horizontal="center" vertical="center"/>
    </xf>
    <xf numFmtId="201" fontId="30" fillId="0" borderId="0" xfId="20" applyNumberFormat="1" applyFont="1" applyFill="1" applyAlignment="1">
      <alignment horizontal="center" vertical="center"/>
    </xf>
    <xf numFmtId="180" fontId="30" fillId="0" borderId="0" xfId="0" applyNumberFormat="1" applyFont="1" applyFill="1" applyBorder="1" applyAlignment="1">
      <alignment horizontal="center" vertical="center"/>
    </xf>
    <xf numFmtId="184" fontId="30" fillId="0" borderId="0" xfId="0" applyNumberFormat="1" applyFont="1" applyFill="1" applyBorder="1" applyAlignment="1">
      <alignment horizontal="center" vertical="center"/>
    </xf>
    <xf numFmtId="180" fontId="30" fillId="0" borderId="0" xfId="20" applyNumberFormat="1" applyFont="1" applyFill="1" applyAlignment="1">
      <alignment horizontal="center" vertical="center"/>
    </xf>
    <xf numFmtId="201" fontId="30" fillId="0" borderId="22" xfId="20" applyNumberFormat="1" applyFont="1" applyFill="1" applyBorder="1" applyAlignment="1">
      <alignment horizontal="center" vertical="center"/>
    </xf>
    <xf numFmtId="180" fontId="30" fillId="0" borderId="3" xfId="20" applyNumberFormat="1" applyFont="1" applyFill="1" applyBorder="1" applyAlignment="1">
      <alignment horizontal="center" vertical="center"/>
    </xf>
    <xf numFmtId="201" fontId="30" fillId="0" borderId="3" xfId="20" applyNumberFormat="1" applyFont="1" applyFill="1" applyBorder="1" applyAlignment="1">
      <alignment horizontal="center" vertical="center"/>
    </xf>
    <xf numFmtId="180" fontId="30" fillId="0" borderId="3" xfId="0" applyNumberFormat="1" applyFont="1" applyFill="1" applyBorder="1" applyAlignment="1">
      <alignment horizontal="center" vertical="center"/>
    </xf>
    <xf numFmtId="194" fontId="30" fillId="0" borderId="3" xfId="20" applyNumberFormat="1" applyFont="1" applyFill="1" applyBorder="1" applyAlignment="1">
      <alignment horizontal="center" vertical="center"/>
    </xf>
    <xf numFmtId="194" fontId="3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94" fontId="15" fillId="0" borderId="3" xfId="0" quotePrefix="1" applyNumberFormat="1" applyFont="1" applyBorder="1" applyAlignment="1">
      <alignment horizontal="center" vertical="center"/>
    </xf>
    <xf numFmtId="182" fontId="15" fillId="0" borderId="0" xfId="33" applyNumberFormat="1" applyFont="1" applyAlignment="1" applyProtection="1">
      <alignment horizontal="center" vertical="center" shrinkToFit="1"/>
    </xf>
    <xf numFmtId="182" fontId="17" fillId="0" borderId="0" xfId="33" applyNumberFormat="1" applyFont="1" applyFill="1" applyBorder="1" applyAlignment="1" applyProtection="1">
      <alignment horizontal="center" vertical="center"/>
      <protection locked="0"/>
    </xf>
    <xf numFmtId="185" fontId="16" fillId="0" borderId="0" xfId="33" quotePrefix="1" applyNumberFormat="1" applyFont="1" applyBorder="1" applyAlignment="1">
      <alignment horizontal="center" vertical="center"/>
    </xf>
    <xf numFmtId="185" fontId="16" fillId="0" borderId="0" xfId="33" applyNumberFormat="1" applyFont="1" applyBorder="1" applyAlignment="1">
      <alignment horizontal="center" vertical="center"/>
    </xf>
    <xf numFmtId="185" fontId="15" fillId="0" borderId="0" xfId="33" applyNumberFormat="1" applyFont="1" applyAlignment="1" applyProtection="1">
      <alignment horizontal="center" vertical="center" shrinkToFit="1"/>
    </xf>
    <xf numFmtId="185" fontId="17" fillId="0" borderId="0" xfId="33" applyNumberFormat="1" applyFont="1" applyFill="1" applyBorder="1" applyAlignment="1" applyProtection="1">
      <alignment horizontal="center" vertical="center"/>
      <protection locked="0"/>
    </xf>
    <xf numFmtId="185" fontId="15" fillId="0" borderId="0" xfId="33" applyNumberFormat="1" applyFont="1" applyAlignment="1">
      <alignment horizontal="center" vertical="center"/>
    </xf>
    <xf numFmtId="194" fontId="15" fillId="0" borderId="45" xfId="2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" fontId="15" fillId="0" borderId="35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/>
    <xf numFmtId="184" fontId="10" fillId="0" borderId="0" xfId="0" applyNumberFormat="1" applyFont="1" applyAlignment="1">
      <alignment horizontal="center" vertical="center"/>
    </xf>
    <xf numFmtId="184" fontId="15" fillId="0" borderId="19" xfId="0" applyNumberFormat="1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84" fontId="15" fillId="0" borderId="17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0" xfId="3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85" fontId="12" fillId="0" borderId="14" xfId="33" applyNumberFormat="1" applyFont="1" applyBorder="1" applyAlignment="1" applyProtection="1">
      <alignment horizontal="center" vertical="center" wrapText="1"/>
      <protection locked="0"/>
    </xf>
    <xf numFmtId="185" fontId="12" fillId="0" borderId="0" xfId="33" applyNumberFormat="1" applyFont="1" applyBorder="1" applyAlignment="1" applyProtection="1">
      <alignment horizontal="center" vertical="center" wrapText="1"/>
      <protection locked="0"/>
    </xf>
    <xf numFmtId="185" fontId="12" fillId="0" borderId="0" xfId="33" applyNumberFormat="1" applyFont="1" applyBorder="1" applyAlignment="1">
      <alignment horizontal="center" vertical="center"/>
    </xf>
    <xf numFmtId="185" fontId="12" fillId="0" borderId="0" xfId="33" quotePrefix="1" applyNumberFormat="1" applyFont="1" applyBorder="1" applyAlignment="1">
      <alignment horizontal="center" vertical="center"/>
    </xf>
    <xf numFmtId="185" fontId="12" fillId="0" borderId="14" xfId="33" applyNumberFormat="1" applyFont="1" applyBorder="1" applyAlignment="1">
      <alignment horizontal="center" vertical="center"/>
    </xf>
    <xf numFmtId="185" fontId="12" fillId="0" borderId="22" xfId="33" applyNumberFormat="1" applyFont="1" applyBorder="1" applyAlignment="1">
      <alignment horizontal="center" vertical="center"/>
    </xf>
    <xf numFmtId="185" fontId="12" fillId="0" borderId="3" xfId="33" applyNumberFormat="1" applyFont="1" applyBorder="1" applyAlignment="1">
      <alignment horizontal="center" vertical="center"/>
    </xf>
    <xf numFmtId="185" fontId="12" fillId="0" borderId="3" xfId="33" quotePrefix="1" applyNumberFormat="1" applyFont="1" applyBorder="1" applyAlignment="1">
      <alignment horizontal="center" vertical="center"/>
    </xf>
  </cellXfs>
  <cellStyles count="37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백분율 2" xfId="19"/>
    <cellStyle name="쉼표 [0]" xfId="33" builtinId="6"/>
    <cellStyle name="쉼표 [0] 2" xfId="20"/>
    <cellStyle name="쉼표 [0] 3" xfId="21"/>
    <cellStyle name="쉼표 [0] 3 2" xfId="36"/>
    <cellStyle name="콤마 [0]_(월초P)" xfId="22"/>
    <cellStyle name="콤마 [0]_2. 행정구역" xfId="23"/>
    <cellStyle name="콤마_1" xfId="24"/>
    <cellStyle name="콤마_2. 행정구역" xfId="25"/>
    <cellStyle name="표준" xfId="0" builtinId="0"/>
    <cellStyle name="표준 101" xfId="35"/>
    <cellStyle name="표준 2" xfId="26"/>
    <cellStyle name="표준 2 2" xfId="34"/>
    <cellStyle name="표준 3" xfId="27"/>
    <cellStyle name="표준 4" xfId="28"/>
    <cellStyle name="표준 5" xfId="29"/>
    <cellStyle name="표준 6" xfId="30"/>
    <cellStyle name="표준_농업용기구및기계보유 " xfId="31"/>
    <cellStyle name="표준_채소류생산량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1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1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1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1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2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2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2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2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3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3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3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3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4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4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4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4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5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5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5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5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6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6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6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6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7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7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7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7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8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8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8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8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099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099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099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099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0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0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0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0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1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1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1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1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2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2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2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2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3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3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3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3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4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4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4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4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5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5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5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5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6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6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6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6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7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7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7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7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8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8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8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8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09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09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09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09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0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0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0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0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1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1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1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1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2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2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2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2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3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3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3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3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4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4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4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4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5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5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5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5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6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6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6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6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7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7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7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7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8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8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8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8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19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19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19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19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0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0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0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0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1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1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1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1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2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2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2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2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3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3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3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3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4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4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4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4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5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5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5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5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6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6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6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6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7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7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7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7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8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8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8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8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29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29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29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29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0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0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0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0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1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1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1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1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2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2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2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2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3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3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3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3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4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4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4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4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5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5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5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5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6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6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6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6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7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7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7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7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2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2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2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3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3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3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4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4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4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4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4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4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5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5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5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5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5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5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6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6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6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7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7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7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7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7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7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8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8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8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8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8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88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89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89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89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0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0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0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0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0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0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1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1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1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1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1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1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2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2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2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3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3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3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3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3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3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4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4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4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4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4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4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5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5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5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6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6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6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6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6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6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7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7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7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7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7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7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8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8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8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9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9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399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399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399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399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0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0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0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0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0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0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1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1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1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2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2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2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2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2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2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3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3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3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3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3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3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4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4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4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5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5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5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5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5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5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6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6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6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6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6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6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7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7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7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8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8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8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8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8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8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09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9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09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97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098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099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0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1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2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3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04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5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6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7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08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09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0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11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112" name="Text Box 1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3" name="Text Box 2"/>
        <xdr:cNvSpPr txBox="1">
          <a:spLocks noChangeArrowheads="1"/>
        </xdr:cNvSpPr>
      </xdr:nvSpPr>
      <xdr:spPr bwMode="auto">
        <a:xfrm>
          <a:off x="4410075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6</xdr:row>
      <xdr:rowOff>0</xdr:rowOff>
    </xdr:from>
    <xdr:to>
      <xdr:col>4</xdr:col>
      <xdr:colOff>381000</xdr:colOff>
      <xdr:row>6</xdr:row>
      <xdr:rowOff>219075</xdr:rowOff>
    </xdr:to>
    <xdr:sp macro="" textlink="">
      <xdr:nvSpPr>
        <xdr:cNvPr id="214114" name="Text Box 3"/>
        <xdr:cNvSpPr txBox="1">
          <a:spLocks noChangeArrowheads="1"/>
        </xdr:cNvSpPr>
      </xdr:nvSpPr>
      <xdr:spPr bwMode="auto">
        <a:xfrm>
          <a:off x="4410075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5" name="Text Box 4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6" name="Text Box 5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17" name="Text Box 6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18" name="Text Box 7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19" name="Text Box 8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0" name="Text Box 9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1" name="Text Box 10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2" name="Text Box 11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371475</xdr:colOff>
      <xdr:row>0</xdr:row>
      <xdr:rowOff>219075</xdr:rowOff>
    </xdr:to>
    <xdr:sp macro="" textlink="">
      <xdr:nvSpPr>
        <xdr:cNvPr id="214123" name="Text Box 12"/>
        <xdr:cNvSpPr txBox="1">
          <a:spLocks noChangeArrowheads="1"/>
        </xdr:cNvSpPr>
      </xdr:nvSpPr>
      <xdr:spPr bwMode="auto">
        <a:xfrm>
          <a:off x="440055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4" name="Text Box 13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</xdr:colOff>
      <xdr:row>21</xdr:row>
      <xdr:rowOff>47625</xdr:rowOff>
    </xdr:to>
    <xdr:sp macro="" textlink="">
      <xdr:nvSpPr>
        <xdr:cNvPr id="214125" name="Text Box 14"/>
        <xdr:cNvSpPr txBox="1">
          <a:spLocks noChangeArrowheads="1"/>
        </xdr:cNvSpPr>
      </xdr:nvSpPr>
      <xdr:spPr bwMode="auto">
        <a:xfrm>
          <a:off x="4400550" y="8143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6</xdr:row>
      <xdr:rowOff>0</xdr:rowOff>
    </xdr:from>
    <xdr:to>
      <xdr:col>4</xdr:col>
      <xdr:colOff>371475</xdr:colOff>
      <xdr:row>6</xdr:row>
      <xdr:rowOff>219075</xdr:rowOff>
    </xdr:to>
    <xdr:sp macro="" textlink="">
      <xdr:nvSpPr>
        <xdr:cNvPr id="214126" name="Text Box 15"/>
        <xdr:cNvSpPr txBox="1">
          <a:spLocks noChangeArrowheads="1"/>
        </xdr:cNvSpPr>
      </xdr:nvSpPr>
      <xdr:spPr bwMode="auto">
        <a:xfrm>
          <a:off x="4400550" y="1733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%20&#54868;&#47732;/&#44053;&#50976;&#47548;/&#44053;&#50976;&#47548;/&#53685;&#44228;/&#53685;&#44228;&#50672;&#48372;/2015%20&#53685;&#44228;&#50672;&#48372;/&#49436;&#49885;/&#49892;&#44284;/&#45453;&#50629;&#51221;&#52293;&#44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2016&#45380;%20&#53685;&#44228;&#50672;&#48372;%20&#48156;&#44036;%20&#51088;&#47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9.보리매입실적"/>
      <sheetName val="10. 정부관리양곡 보관창고"/>
      <sheetName val="11.정부양곡가공공장"/>
    </sheetNames>
    <sheetDataSet>
      <sheetData sheetId="0" refreshError="1"/>
      <sheetData sheetId="1">
        <row r="10">
          <cell r="B10">
            <v>4396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"/>
      <sheetName val="4-1.미곡"/>
      <sheetName val="4-2.맥류"/>
      <sheetName val="4-3.잡곡"/>
      <sheetName val="4-4.두류 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9.보리매입실적"/>
      <sheetName val="10. 정부관리양곡 보관창고"/>
      <sheetName val="11.정부양곡가공공장"/>
    </sheetNames>
    <sheetDataSet>
      <sheetData sheetId="0" refreshError="1"/>
      <sheetData sheetId="1" refreshError="1">
        <row r="11">
          <cell r="B11">
            <v>4968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F31F0221-4866-11D9-B3E6-0000B4A88D03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E3C4DE30-201D-11D8-9C7D-00E07D8B2C4C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37094F42-2027-11D8-9C7C-009008A0B73D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802DF4E3-3E0E-11D9-A80D-00E098994FA3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FE83B4A0-210F-11D8-A0D3-009008A182C2}" showPageBreaks="1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25641032-277E-4FBA-AEBF-3EDF92641C00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EA11DB40-6B19-44D0-9543-F0B1B236F064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1441181-3E0F-11D9-BC3A-444553540000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EC0492EE-9FB3-4651-9A40-47C8F3EB235C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27451B30-EFE2-4E6D-AC9C-86F9FBAAEBB3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</customSheetViews>
  <phoneticPr fontId="5" type="noConversion"/>
  <pageMargins left="0.75" right="0.75" top="1" bottom="1" header="0.5" footer="0.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9"/>
  <sheetViews>
    <sheetView zoomScale="70" zoomScaleNormal="70" workbookViewId="0">
      <selection sqref="A1:D1"/>
    </sheetView>
  </sheetViews>
  <sheetFormatPr defaultRowHeight="13.5" x14ac:dyDescent="0.15"/>
  <cols>
    <col min="1" max="1" width="18.77734375" style="359" customWidth="1"/>
    <col min="2" max="3" width="18.77734375" style="330" customWidth="1"/>
    <col min="4" max="4" width="18.77734375" style="370" customWidth="1"/>
    <col min="5" max="5" width="2.6640625" style="370" customWidth="1"/>
    <col min="6" max="7" width="15.77734375" style="330" customWidth="1"/>
    <col min="8" max="8" width="15.77734375" style="371" customWidth="1"/>
    <col min="9" max="9" width="15.77734375" style="330" customWidth="1"/>
    <col min="10" max="10" width="15.77734375" style="216" customWidth="1"/>
    <col min="11" max="11" width="5.33203125" style="216" customWidth="1"/>
    <col min="12" max="16384" width="8.88671875" style="216"/>
  </cols>
  <sheetData>
    <row r="1" spans="1:124" s="361" customFormat="1" ht="45" customHeight="1" x14ac:dyDescent="0.25">
      <c r="A1" s="634" t="s">
        <v>277</v>
      </c>
      <c r="B1" s="634"/>
      <c r="C1" s="634"/>
      <c r="D1" s="634"/>
      <c r="E1" s="431"/>
      <c r="F1" s="610" t="s">
        <v>278</v>
      </c>
      <c r="G1" s="610"/>
      <c r="H1" s="610"/>
      <c r="I1" s="610"/>
      <c r="J1" s="610"/>
      <c r="S1" s="362"/>
    </row>
    <row r="2" spans="1:124" s="215" customFormat="1" ht="25.5" customHeight="1" thickBot="1" x14ac:dyDescent="0.2">
      <c r="A2" s="339" t="s">
        <v>279</v>
      </c>
      <c r="B2" s="363"/>
      <c r="C2" s="363"/>
      <c r="D2" s="364"/>
      <c r="E2" s="429"/>
      <c r="F2" s="363"/>
      <c r="G2" s="363"/>
      <c r="H2" s="316"/>
      <c r="I2" s="363"/>
      <c r="J2" s="342" t="s">
        <v>280</v>
      </c>
    </row>
    <row r="3" spans="1:124" s="341" customFormat="1" ht="16.5" customHeight="1" thickTop="1" x14ac:dyDescent="0.15">
      <c r="A3" s="267" t="s">
        <v>281</v>
      </c>
      <c r="B3" s="611" t="s">
        <v>289</v>
      </c>
      <c r="C3" s="602"/>
      <c r="D3" s="422" t="s">
        <v>290</v>
      </c>
      <c r="E3" s="430"/>
      <c r="F3" s="631" t="s">
        <v>292</v>
      </c>
      <c r="G3" s="632"/>
      <c r="H3" s="602" t="s">
        <v>291</v>
      </c>
      <c r="I3" s="643"/>
      <c r="J3" s="643"/>
    </row>
    <row r="4" spans="1:124" s="341" customFormat="1" ht="15.95" customHeight="1" x14ac:dyDescent="0.15">
      <c r="A4" s="244" t="s">
        <v>282</v>
      </c>
      <c r="B4" s="323" t="s">
        <v>40</v>
      </c>
      <c r="C4" s="323" t="s">
        <v>283</v>
      </c>
      <c r="D4" s="425" t="s">
        <v>41</v>
      </c>
      <c r="E4" s="343"/>
      <c r="F4" s="638" t="s">
        <v>284</v>
      </c>
      <c r="G4" s="639"/>
      <c r="H4" s="365" t="s">
        <v>30</v>
      </c>
      <c r="I4" s="640" t="s">
        <v>284</v>
      </c>
      <c r="J4" s="603"/>
      <c r="N4" s="366"/>
    </row>
    <row r="5" spans="1:124" s="341" customFormat="1" ht="15.95" customHeight="1" x14ac:dyDescent="0.15">
      <c r="A5" s="244" t="s">
        <v>285</v>
      </c>
      <c r="B5" s="323"/>
      <c r="C5" s="367"/>
      <c r="D5" s="426"/>
      <c r="E5" s="343"/>
      <c r="F5" s="638"/>
      <c r="G5" s="638"/>
      <c r="H5" s="323"/>
      <c r="I5" s="641"/>
      <c r="J5" s="642"/>
    </row>
    <row r="6" spans="1:124" s="356" customFormat="1" ht="15.95" customHeight="1" x14ac:dyDescent="0.15">
      <c r="A6" s="274" t="s">
        <v>58</v>
      </c>
      <c r="B6" s="327" t="s">
        <v>6</v>
      </c>
      <c r="C6" s="325" t="s">
        <v>286</v>
      </c>
      <c r="D6" s="427" t="s">
        <v>6</v>
      </c>
      <c r="E6" s="343"/>
      <c r="F6" s="428"/>
      <c r="G6" s="432" t="s">
        <v>287</v>
      </c>
      <c r="H6" s="327" t="s">
        <v>6</v>
      </c>
      <c r="I6" s="368"/>
      <c r="J6" s="369" t="s">
        <v>287</v>
      </c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</row>
    <row r="7" spans="1:124" s="215" customFormat="1" ht="42" customHeight="1" x14ac:dyDescent="0.15">
      <c r="A7" s="244">
        <v>2011</v>
      </c>
      <c r="B7" s="221">
        <v>37.585000000000001</v>
      </c>
      <c r="C7" s="221">
        <v>417.40000000000003</v>
      </c>
      <c r="D7" s="221">
        <v>32.75</v>
      </c>
      <c r="E7" s="221"/>
      <c r="F7" s="221">
        <v>360.25</v>
      </c>
      <c r="G7" s="219">
        <v>1100</v>
      </c>
      <c r="H7" s="221">
        <v>4.5</v>
      </c>
      <c r="I7" s="221">
        <v>57.15</v>
      </c>
      <c r="J7" s="219">
        <v>1270</v>
      </c>
    </row>
    <row r="8" spans="1:124" s="215" customFormat="1" ht="42" customHeight="1" x14ac:dyDescent="0.15">
      <c r="A8" s="244">
        <v>2012</v>
      </c>
      <c r="B8" s="221">
        <v>34.800000000000004</v>
      </c>
      <c r="C8" s="221">
        <v>399.90000000000003</v>
      </c>
      <c r="D8" s="221">
        <v>31.000000000000004</v>
      </c>
      <c r="E8" s="221"/>
      <c r="F8" s="221">
        <v>345.39999999999992</v>
      </c>
      <c r="G8" s="219">
        <v>1056</v>
      </c>
      <c r="H8" s="221">
        <v>3.8000000000000003</v>
      </c>
      <c r="I8" s="221">
        <v>54.499999999999993</v>
      </c>
      <c r="J8" s="219">
        <v>1219.2</v>
      </c>
    </row>
    <row r="9" spans="1:124" s="215" customFormat="1" ht="42" customHeight="1" x14ac:dyDescent="0.15">
      <c r="A9" s="244">
        <v>2013</v>
      </c>
      <c r="B9" s="221">
        <v>34.999999999999993</v>
      </c>
      <c r="C9" s="221">
        <v>401.30000000000007</v>
      </c>
      <c r="D9" s="221">
        <v>31.1</v>
      </c>
      <c r="E9" s="221"/>
      <c r="F9" s="221">
        <v>346.2</v>
      </c>
      <c r="G9" s="219">
        <v>1113</v>
      </c>
      <c r="H9" s="221">
        <v>3.9000000000000004</v>
      </c>
      <c r="I9" s="221">
        <v>55.1</v>
      </c>
      <c r="J9" s="219">
        <v>1412</v>
      </c>
    </row>
    <row r="10" spans="1:124" s="215" customFormat="1" ht="42" customHeight="1" x14ac:dyDescent="0.15">
      <c r="A10" s="244">
        <v>2014</v>
      </c>
      <c r="B10" s="221">
        <v>35.200000000000003</v>
      </c>
      <c r="C10" s="221">
        <v>407.4</v>
      </c>
      <c r="D10" s="221">
        <v>31.5</v>
      </c>
      <c r="E10" s="221"/>
      <c r="F10" s="221">
        <v>350.4</v>
      </c>
      <c r="G10" s="221">
        <v>1205</v>
      </c>
      <c r="H10" s="221">
        <v>3.7</v>
      </c>
      <c r="I10" s="221">
        <v>57</v>
      </c>
      <c r="J10" s="221">
        <v>1453</v>
      </c>
    </row>
    <row r="11" spans="1:124" s="210" customFormat="1" ht="42" customHeight="1" x14ac:dyDescent="0.15">
      <c r="A11" s="208">
        <v>2015</v>
      </c>
      <c r="B11" s="491">
        <f>SUM(D11,H11)</f>
        <v>35.200000000000003</v>
      </c>
      <c r="C11" s="491">
        <f>SUM(F11,I11)</f>
        <v>406.5</v>
      </c>
      <c r="D11" s="491">
        <f>SUM(D12:D18)</f>
        <v>31.5</v>
      </c>
      <c r="E11" s="491"/>
      <c r="F11" s="491">
        <f t="shared" ref="F11:J11" si="0">SUM(F12:F18)</f>
        <v>349.7</v>
      </c>
      <c r="G11" s="491">
        <f t="shared" si="0"/>
        <v>1203</v>
      </c>
      <c r="H11" s="491">
        <f t="shared" si="0"/>
        <v>3.7</v>
      </c>
      <c r="I11" s="491">
        <f t="shared" si="0"/>
        <v>56.8</v>
      </c>
      <c r="J11" s="491">
        <f t="shared" si="0"/>
        <v>1452</v>
      </c>
    </row>
    <row r="12" spans="1:124" s="215" customFormat="1" ht="42" customHeight="1" x14ac:dyDescent="0.15">
      <c r="A12" s="211" t="s">
        <v>298</v>
      </c>
      <c r="B12" s="511">
        <f t="shared" ref="B12:B16" si="1">SUM(D12,H12)</f>
        <v>13.2</v>
      </c>
      <c r="C12" s="493">
        <f t="shared" ref="C12:C16" si="2">SUM(F12,I12)</f>
        <v>192.9</v>
      </c>
      <c r="D12" s="493">
        <v>11.7</v>
      </c>
      <c r="E12" s="493"/>
      <c r="F12" s="493">
        <v>169</v>
      </c>
      <c r="G12" s="512">
        <v>610</v>
      </c>
      <c r="H12" s="493">
        <v>1.5</v>
      </c>
      <c r="I12" s="493">
        <v>23.9</v>
      </c>
      <c r="J12" s="512">
        <v>520</v>
      </c>
    </row>
    <row r="13" spans="1:124" s="215" customFormat="1" ht="42" customHeight="1" x14ac:dyDescent="0.15">
      <c r="A13" s="211" t="s">
        <v>299</v>
      </c>
      <c r="B13" s="511">
        <f t="shared" si="1"/>
        <v>4</v>
      </c>
      <c r="C13" s="493">
        <f t="shared" si="2"/>
        <v>14.9</v>
      </c>
      <c r="D13" s="493">
        <v>4</v>
      </c>
      <c r="E13" s="493"/>
      <c r="F13" s="493">
        <v>14.9</v>
      </c>
      <c r="G13" s="512">
        <v>170</v>
      </c>
      <c r="H13" s="506">
        <v>0</v>
      </c>
      <c r="I13" s="506">
        <v>0</v>
      </c>
      <c r="J13" s="505">
        <v>0</v>
      </c>
    </row>
    <row r="14" spans="1:124" s="215" customFormat="1" ht="42" customHeight="1" x14ac:dyDescent="0.15">
      <c r="A14" s="211" t="s">
        <v>300</v>
      </c>
      <c r="B14" s="511">
        <f t="shared" si="1"/>
        <v>5.7</v>
      </c>
      <c r="C14" s="493">
        <f t="shared" si="2"/>
        <v>55</v>
      </c>
      <c r="D14" s="493">
        <v>4.2</v>
      </c>
      <c r="E14" s="493"/>
      <c r="F14" s="493">
        <v>36</v>
      </c>
      <c r="G14" s="512">
        <v>97</v>
      </c>
      <c r="H14" s="493">
        <v>1.5</v>
      </c>
      <c r="I14" s="493">
        <v>19</v>
      </c>
      <c r="J14" s="512">
        <v>473</v>
      </c>
    </row>
    <row r="15" spans="1:124" s="210" customFormat="1" ht="42" customHeight="1" x14ac:dyDescent="0.15">
      <c r="A15" s="211" t="s">
        <v>301</v>
      </c>
      <c r="B15" s="511">
        <f t="shared" si="1"/>
        <v>6.2</v>
      </c>
      <c r="C15" s="493">
        <f t="shared" si="2"/>
        <v>78.3</v>
      </c>
      <c r="D15" s="493">
        <v>6.2</v>
      </c>
      <c r="E15" s="493"/>
      <c r="F15" s="493">
        <v>78.3</v>
      </c>
      <c r="G15" s="512">
        <v>103</v>
      </c>
      <c r="H15" s="506">
        <v>0</v>
      </c>
      <c r="I15" s="506">
        <v>0</v>
      </c>
      <c r="J15" s="505">
        <v>0</v>
      </c>
    </row>
    <row r="16" spans="1:124" ht="42" customHeight="1" x14ac:dyDescent="0.15">
      <c r="A16" s="211" t="s">
        <v>302</v>
      </c>
      <c r="B16" s="511">
        <f t="shared" si="1"/>
        <v>6.1000000000000005</v>
      </c>
      <c r="C16" s="493">
        <f t="shared" si="2"/>
        <v>65.400000000000006</v>
      </c>
      <c r="D16" s="499">
        <v>5.4</v>
      </c>
      <c r="E16" s="499"/>
      <c r="F16" s="493">
        <v>51.5</v>
      </c>
      <c r="G16" s="512">
        <v>223</v>
      </c>
      <c r="H16" s="493">
        <v>0.7</v>
      </c>
      <c r="I16" s="493">
        <v>13.9</v>
      </c>
      <c r="J16" s="512">
        <v>459</v>
      </c>
    </row>
    <row r="17" spans="1:17" ht="42" customHeight="1" x14ac:dyDescent="0.15">
      <c r="A17" s="211" t="s">
        <v>303</v>
      </c>
      <c r="B17" s="506">
        <v>0</v>
      </c>
      <c r="C17" s="506">
        <v>0</v>
      </c>
      <c r="D17" s="506">
        <v>0</v>
      </c>
      <c r="E17" s="493"/>
      <c r="F17" s="506">
        <v>0</v>
      </c>
      <c r="G17" s="506">
        <v>0</v>
      </c>
      <c r="H17" s="506">
        <v>0</v>
      </c>
      <c r="I17" s="506">
        <v>0</v>
      </c>
      <c r="J17" s="506">
        <v>0</v>
      </c>
    </row>
    <row r="18" spans="1:17" ht="42" customHeight="1" thickBot="1" x14ac:dyDescent="0.2">
      <c r="A18" s="217" t="s">
        <v>304</v>
      </c>
      <c r="B18" s="509">
        <v>0</v>
      </c>
      <c r="C18" s="509">
        <v>0</v>
      </c>
      <c r="D18" s="508">
        <v>0</v>
      </c>
      <c r="E18" s="499"/>
      <c r="F18" s="509">
        <v>0</v>
      </c>
      <c r="G18" s="509">
        <v>0</v>
      </c>
      <c r="H18" s="508">
        <v>0</v>
      </c>
      <c r="I18" s="509">
        <v>0</v>
      </c>
      <c r="J18" s="508">
        <v>0</v>
      </c>
    </row>
    <row r="19" spans="1:17" ht="12" customHeight="1" thickTop="1" x14ac:dyDescent="0.15">
      <c r="A19" s="260" t="s">
        <v>288</v>
      </c>
      <c r="B19" s="292"/>
      <c r="C19" s="292"/>
      <c r="D19" s="292"/>
      <c r="E19" s="292"/>
      <c r="F19" s="292"/>
      <c r="G19" s="293"/>
      <c r="H19" s="292"/>
      <c r="I19" s="293"/>
      <c r="J19" s="294"/>
      <c r="K19" s="293"/>
      <c r="L19" s="293"/>
      <c r="M19" s="293"/>
      <c r="N19" s="293"/>
      <c r="O19" s="292"/>
      <c r="P19" s="292"/>
      <c r="Q19" s="293"/>
    </row>
  </sheetData>
  <mergeCells count="9">
    <mergeCell ref="A1:D1"/>
    <mergeCell ref="F1:J1"/>
    <mergeCell ref="F4:G4"/>
    <mergeCell ref="F5:G5"/>
    <mergeCell ref="I4:J4"/>
    <mergeCell ref="I5:J5"/>
    <mergeCell ref="B3:C3"/>
    <mergeCell ref="H3:J3"/>
    <mergeCell ref="F3:G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Normal="100" workbookViewId="0">
      <selection sqref="A1:J1"/>
    </sheetView>
  </sheetViews>
  <sheetFormatPr defaultRowHeight="13.5" x14ac:dyDescent="0.15"/>
  <cols>
    <col min="1" max="1" width="14.5546875" style="5" customWidth="1"/>
    <col min="2" max="2" width="7.44140625" style="48" customWidth="1"/>
    <col min="3" max="3" width="7.44140625" style="49" customWidth="1"/>
    <col min="4" max="4" width="7.44140625" style="113" customWidth="1"/>
    <col min="5" max="5" width="7.44140625" style="49" customWidth="1"/>
    <col min="6" max="6" width="7.44140625" style="48" customWidth="1"/>
    <col min="7" max="7" width="7.44140625" style="113" customWidth="1"/>
    <col min="8" max="8" width="7.44140625" style="49" customWidth="1"/>
    <col min="9" max="9" width="7.44140625" style="48" customWidth="1"/>
    <col min="10" max="10" width="7.44140625" style="113" customWidth="1"/>
    <col min="11" max="11" width="2.77734375" style="113" customWidth="1"/>
    <col min="12" max="12" width="7.77734375" style="49" customWidth="1"/>
    <col min="13" max="13" width="6.109375" style="48" customWidth="1"/>
    <col min="14" max="14" width="6.109375" style="113" customWidth="1"/>
    <col min="15" max="15" width="7.77734375" style="49" customWidth="1"/>
    <col min="16" max="16" width="6.109375" style="48" customWidth="1"/>
    <col min="17" max="17" width="6.109375" style="113" customWidth="1"/>
    <col min="18" max="18" width="7.77734375" style="49" customWidth="1"/>
    <col min="19" max="19" width="6.109375" style="48" customWidth="1"/>
    <col min="20" max="20" width="6.109375" style="113" customWidth="1"/>
    <col min="21" max="21" width="7.109375" style="49" customWidth="1"/>
    <col min="22" max="22" width="6.6640625" style="48" customWidth="1"/>
    <col min="23" max="16384" width="8.88671875" style="29"/>
  </cols>
  <sheetData>
    <row r="1" spans="1:23" s="21" customFormat="1" ht="45" customHeight="1" x14ac:dyDescent="0.25">
      <c r="A1" s="607" t="s">
        <v>158</v>
      </c>
      <c r="B1" s="607"/>
      <c r="C1" s="607"/>
      <c r="D1" s="607"/>
      <c r="E1" s="607"/>
      <c r="F1" s="607"/>
      <c r="G1" s="607"/>
      <c r="H1" s="607"/>
      <c r="I1" s="607"/>
      <c r="J1" s="607"/>
      <c r="K1" s="158"/>
      <c r="L1" s="644" t="s">
        <v>159</v>
      </c>
      <c r="M1" s="644"/>
      <c r="N1" s="644"/>
      <c r="O1" s="644"/>
      <c r="P1" s="644"/>
      <c r="Q1" s="644"/>
      <c r="R1" s="644"/>
      <c r="S1" s="644"/>
      <c r="T1" s="644"/>
      <c r="U1" s="644"/>
      <c r="V1" s="644"/>
    </row>
    <row r="2" spans="1:23" s="13" customFormat="1" ht="25.5" customHeight="1" thickBot="1" x14ac:dyDescent="0.2">
      <c r="A2" s="10" t="s">
        <v>132</v>
      </c>
      <c r="B2" s="45"/>
      <c r="C2" s="46"/>
      <c r="D2" s="109"/>
      <c r="E2" s="45"/>
      <c r="F2" s="45"/>
      <c r="G2" s="109"/>
      <c r="H2" s="46"/>
      <c r="I2" s="45"/>
      <c r="J2" s="109"/>
      <c r="K2" s="110"/>
      <c r="L2" s="46"/>
      <c r="M2" s="45"/>
      <c r="N2" s="109"/>
      <c r="O2" s="46"/>
      <c r="P2" s="45"/>
      <c r="Q2" s="109"/>
      <c r="R2" s="46"/>
      <c r="S2" s="45"/>
      <c r="T2" s="109"/>
      <c r="U2" s="46"/>
      <c r="V2" s="39" t="s">
        <v>133</v>
      </c>
    </row>
    <row r="3" spans="1:23" s="12" customFormat="1" ht="16.5" customHeight="1" thickTop="1" x14ac:dyDescent="0.15">
      <c r="A3" s="54" t="s">
        <v>79</v>
      </c>
      <c r="B3" s="618" t="s">
        <v>160</v>
      </c>
      <c r="C3" s="647"/>
      <c r="D3" s="647"/>
      <c r="E3" s="647"/>
      <c r="F3" s="647"/>
      <c r="G3" s="647"/>
      <c r="H3" s="647"/>
      <c r="I3" s="647"/>
      <c r="J3" s="647"/>
      <c r="K3" s="131"/>
      <c r="L3" s="130"/>
      <c r="M3" s="130"/>
      <c r="N3" s="647" t="s">
        <v>161</v>
      </c>
      <c r="O3" s="647"/>
      <c r="P3" s="647"/>
      <c r="Q3" s="647"/>
      <c r="R3" s="647"/>
      <c r="S3" s="647"/>
      <c r="T3" s="647"/>
      <c r="U3" s="647"/>
      <c r="V3" s="647"/>
    </row>
    <row r="4" spans="1:23" s="12" customFormat="1" ht="15.95" customHeight="1" x14ac:dyDescent="0.15">
      <c r="A4" s="6" t="s">
        <v>82</v>
      </c>
      <c r="B4" s="80" t="s">
        <v>162</v>
      </c>
      <c r="C4" s="70" t="s">
        <v>9</v>
      </c>
      <c r="D4" s="648" t="s">
        <v>163</v>
      </c>
      <c r="E4" s="649"/>
      <c r="F4" s="650"/>
      <c r="G4" s="648" t="s">
        <v>164</v>
      </c>
      <c r="H4" s="649"/>
      <c r="I4" s="650"/>
      <c r="J4" s="118" t="s">
        <v>165</v>
      </c>
      <c r="K4" s="132"/>
      <c r="L4" s="646" t="s">
        <v>166</v>
      </c>
      <c r="M4" s="651"/>
      <c r="N4" s="646" t="s">
        <v>167</v>
      </c>
      <c r="O4" s="646"/>
      <c r="P4" s="651"/>
      <c r="Q4" s="18"/>
      <c r="R4" s="108" t="s">
        <v>42</v>
      </c>
      <c r="S4" s="61"/>
      <c r="T4" s="645" t="s">
        <v>43</v>
      </c>
      <c r="U4" s="646"/>
      <c r="V4" s="646"/>
    </row>
    <row r="5" spans="1:23" s="12" customFormat="1" ht="15.95" customHeight="1" x14ac:dyDescent="0.15">
      <c r="A5" s="6" t="s">
        <v>86</v>
      </c>
      <c r="B5" s="88"/>
      <c r="C5" s="14"/>
      <c r="D5" s="119" t="s">
        <v>168</v>
      </c>
      <c r="E5" s="71" t="s">
        <v>9</v>
      </c>
      <c r="F5" s="101"/>
      <c r="G5" s="119" t="s">
        <v>169</v>
      </c>
      <c r="H5" s="71" t="s">
        <v>9</v>
      </c>
      <c r="I5" s="101"/>
      <c r="J5" s="18" t="s">
        <v>169</v>
      </c>
      <c r="K5" s="18"/>
      <c r="L5" s="56" t="s">
        <v>9</v>
      </c>
      <c r="M5" s="101"/>
      <c r="N5" s="120" t="s">
        <v>169</v>
      </c>
      <c r="O5" s="71" t="s">
        <v>9</v>
      </c>
      <c r="P5" s="101"/>
      <c r="Q5" s="119" t="s">
        <v>169</v>
      </c>
      <c r="R5" s="71" t="s">
        <v>9</v>
      </c>
      <c r="S5" s="101"/>
      <c r="T5" s="120" t="s">
        <v>169</v>
      </c>
      <c r="U5" s="71" t="s">
        <v>9</v>
      </c>
      <c r="V5" s="121"/>
    </row>
    <row r="6" spans="1:23" s="12" customFormat="1" ht="15.95" customHeight="1" x14ac:dyDescent="0.15">
      <c r="A6" s="62" t="s">
        <v>58</v>
      </c>
      <c r="B6" s="122" t="s">
        <v>6</v>
      </c>
      <c r="C6" s="123" t="s">
        <v>7</v>
      </c>
      <c r="D6" s="124" t="s">
        <v>6</v>
      </c>
      <c r="E6" s="123" t="s">
        <v>7</v>
      </c>
      <c r="F6" s="125" t="s">
        <v>138</v>
      </c>
      <c r="G6" s="124" t="s">
        <v>6</v>
      </c>
      <c r="H6" s="123" t="s">
        <v>7</v>
      </c>
      <c r="I6" s="125" t="s">
        <v>138</v>
      </c>
      <c r="J6" s="129" t="s">
        <v>6</v>
      </c>
      <c r="K6" s="133"/>
      <c r="L6" s="126" t="s">
        <v>7</v>
      </c>
      <c r="M6" s="125" t="s">
        <v>138</v>
      </c>
      <c r="N6" s="124" t="s">
        <v>6</v>
      </c>
      <c r="O6" s="128" t="s">
        <v>7</v>
      </c>
      <c r="P6" s="125" t="s">
        <v>138</v>
      </c>
      <c r="Q6" s="124" t="s">
        <v>6</v>
      </c>
      <c r="R6" s="128" t="s">
        <v>7</v>
      </c>
      <c r="S6" s="125" t="s">
        <v>138</v>
      </c>
      <c r="T6" s="124" t="s">
        <v>6</v>
      </c>
      <c r="U6" s="128" t="s">
        <v>7</v>
      </c>
      <c r="V6" s="127" t="s">
        <v>138</v>
      </c>
    </row>
    <row r="7" spans="1:23" s="243" customFormat="1" ht="41.25" customHeight="1" x14ac:dyDescent="0.15">
      <c r="A7" s="242">
        <v>2011</v>
      </c>
      <c r="B7" s="187">
        <v>101.11</v>
      </c>
      <c r="C7" s="187">
        <v>3794.4300000000003</v>
      </c>
      <c r="D7" s="187">
        <v>21.03</v>
      </c>
      <c r="E7" s="187">
        <v>487.14</v>
      </c>
      <c r="F7" s="184">
        <v>2319</v>
      </c>
      <c r="G7" s="168">
        <v>0</v>
      </c>
      <c r="H7" s="168">
        <v>0</v>
      </c>
      <c r="I7" s="168">
        <v>0</v>
      </c>
      <c r="J7" s="168">
        <v>0</v>
      </c>
      <c r="K7" s="187"/>
      <c r="L7" s="168">
        <v>0</v>
      </c>
      <c r="M7" s="168">
        <v>0</v>
      </c>
      <c r="N7" s="18">
        <v>21.43</v>
      </c>
      <c r="O7" s="18">
        <v>558.57000000000005</v>
      </c>
      <c r="P7" s="17">
        <v>2606</v>
      </c>
      <c r="Q7" s="16">
        <v>19.91</v>
      </c>
      <c r="R7" s="16">
        <v>719.47</v>
      </c>
      <c r="S7" s="17">
        <v>3613</v>
      </c>
      <c r="T7" s="16">
        <v>38.739999999999995</v>
      </c>
      <c r="U7" s="16">
        <v>2029.25</v>
      </c>
      <c r="V7" s="17">
        <v>5238</v>
      </c>
    </row>
    <row r="8" spans="1:23" s="243" customFormat="1" ht="41.25" customHeight="1" x14ac:dyDescent="0.15">
      <c r="A8" s="242">
        <v>2012</v>
      </c>
      <c r="B8" s="187">
        <v>108.36</v>
      </c>
      <c r="C8" s="187">
        <v>4045.1628000000005</v>
      </c>
      <c r="D8" s="187">
        <v>22.95</v>
      </c>
      <c r="E8" s="187">
        <v>535.65</v>
      </c>
      <c r="F8" s="184">
        <v>2512.8571428571427</v>
      </c>
      <c r="G8" s="168">
        <v>0</v>
      </c>
      <c r="H8" s="168">
        <v>0</v>
      </c>
      <c r="I8" s="168">
        <v>0</v>
      </c>
      <c r="J8" s="168">
        <v>0</v>
      </c>
      <c r="K8" s="187"/>
      <c r="L8" s="168">
        <v>0</v>
      </c>
      <c r="M8" s="168">
        <v>0</v>
      </c>
      <c r="N8" s="187">
        <v>24</v>
      </c>
      <c r="O8" s="187">
        <v>644.30200000000002</v>
      </c>
      <c r="P8" s="184">
        <v>3529.1428571428573</v>
      </c>
      <c r="Q8" s="187">
        <v>21.93</v>
      </c>
      <c r="R8" s="187">
        <v>756.9606</v>
      </c>
      <c r="S8" s="184">
        <v>3833.8571428571427</v>
      </c>
      <c r="T8" s="187">
        <v>39.480000000000004</v>
      </c>
      <c r="U8" s="187">
        <v>2108.2502000000004</v>
      </c>
      <c r="V8" s="184">
        <v>6271.7142857142853</v>
      </c>
    </row>
    <row r="9" spans="1:23" s="243" customFormat="1" ht="41.25" customHeight="1" x14ac:dyDescent="0.15">
      <c r="A9" s="242">
        <v>2013</v>
      </c>
      <c r="B9" s="187">
        <v>87.4</v>
      </c>
      <c r="C9" s="187">
        <v>5158.5</v>
      </c>
      <c r="D9" s="187">
        <v>15.1</v>
      </c>
      <c r="E9" s="187">
        <v>636.79999999999995</v>
      </c>
      <c r="F9" s="184">
        <v>4228</v>
      </c>
      <c r="G9" s="168">
        <v>0</v>
      </c>
      <c r="H9" s="168">
        <v>0</v>
      </c>
      <c r="I9" s="168">
        <v>0</v>
      </c>
      <c r="J9" s="168">
        <v>0</v>
      </c>
      <c r="K9" s="187"/>
      <c r="L9" s="168">
        <v>0</v>
      </c>
      <c r="M9" s="168">
        <v>0</v>
      </c>
      <c r="N9" s="187">
        <v>22.8</v>
      </c>
      <c r="O9" s="187">
        <v>534.5</v>
      </c>
      <c r="P9" s="184">
        <v>2344</v>
      </c>
      <c r="Q9" s="187">
        <v>6.5</v>
      </c>
      <c r="R9" s="187">
        <v>182.6</v>
      </c>
      <c r="S9" s="184">
        <v>2809</v>
      </c>
      <c r="T9" s="187">
        <v>43</v>
      </c>
      <c r="U9" s="187">
        <v>3804.6</v>
      </c>
      <c r="V9" s="184">
        <v>8847</v>
      </c>
    </row>
    <row r="10" spans="1:23" s="243" customFormat="1" ht="41.25" customHeight="1" x14ac:dyDescent="0.15">
      <c r="A10" s="242">
        <v>2014</v>
      </c>
      <c r="B10" s="187">
        <v>109.69999999999999</v>
      </c>
      <c r="C10" s="187">
        <v>7581</v>
      </c>
      <c r="D10" s="187">
        <v>16.899999999999999</v>
      </c>
      <c r="E10" s="184">
        <v>821</v>
      </c>
      <c r="F10" s="184">
        <v>4863</v>
      </c>
      <c r="G10" s="168">
        <v>0</v>
      </c>
      <c r="H10" s="168">
        <v>0</v>
      </c>
      <c r="I10" s="168">
        <v>0</v>
      </c>
      <c r="J10" s="168">
        <v>0</v>
      </c>
      <c r="K10" s="187"/>
      <c r="L10" s="168">
        <v>0</v>
      </c>
      <c r="M10" s="168">
        <v>0</v>
      </c>
      <c r="N10" s="187">
        <v>23</v>
      </c>
      <c r="O10" s="184">
        <v>1299</v>
      </c>
      <c r="P10" s="184">
        <v>5646</v>
      </c>
      <c r="Q10" s="187">
        <v>7.3</v>
      </c>
      <c r="R10" s="184">
        <v>380</v>
      </c>
      <c r="S10" s="184">
        <v>5179</v>
      </c>
      <c r="T10" s="187">
        <v>62.499999999999993</v>
      </c>
      <c r="U10" s="187">
        <v>5080.8</v>
      </c>
      <c r="V10" s="184">
        <v>8132</v>
      </c>
    </row>
    <row r="11" spans="1:23" s="224" customFormat="1" ht="41.25" customHeight="1" x14ac:dyDescent="0.15">
      <c r="A11" s="191">
        <v>2015</v>
      </c>
      <c r="B11" s="513">
        <f>D11+G11+J11+N11+Q11+T11</f>
        <v>120.1</v>
      </c>
      <c r="C11" s="513">
        <f>E11+H11+K11+O11+R11+U11</f>
        <v>9956</v>
      </c>
      <c r="D11" s="513">
        <f>SUM(D12:D18)</f>
        <v>8.1999999999999993</v>
      </c>
      <c r="E11" s="513">
        <f>SUM(E12:E18)</f>
        <v>337</v>
      </c>
      <c r="F11" s="513">
        <f>E11/D11*100</f>
        <v>4109.7560975609758</v>
      </c>
      <c r="G11" s="168">
        <v>0</v>
      </c>
      <c r="H11" s="168">
        <v>0</v>
      </c>
      <c r="I11" s="168">
        <v>0</v>
      </c>
      <c r="J11" s="168">
        <v>0</v>
      </c>
      <c r="K11" s="187"/>
      <c r="L11" s="168">
        <v>0</v>
      </c>
      <c r="M11" s="168">
        <v>0</v>
      </c>
      <c r="N11" s="513">
        <f t="shared" ref="N11" si="0">SUM(N12:N18)</f>
        <v>26.499999999999996</v>
      </c>
      <c r="O11" s="513">
        <f t="shared" ref="O11" si="1">SUM(O12:O18)</f>
        <v>1509</v>
      </c>
      <c r="P11" s="513">
        <f>O11/N11*100</f>
        <v>5694.3396226415107</v>
      </c>
      <c r="Q11" s="513">
        <f t="shared" ref="Q11" si="2">SUM(Q12:Q18)</f>
        <v>11.4</v>
      </c>
      <c r="R11" s="513">
        <f t="shared" ref="R11" si="3">SUM(R12:R18)</f>
        <v>992</v>
      </c>
      <c r="S11" s="513">
        <f>R11/Q11*100</f>
        <v>8701.7543859649122</v>
      </c>
      <c r="T11" s="513">
        <v>74</v>
      </c>
      <c r="U11" s="513">
        <v>7118</v>
      </c>
      <c r="V11" s="513">
        <f>U11/T11*100</f>
        <v>9618.9189189189201</v>
      </c>
    </row>
    <row r="12" spans="1:23" s="13" customFormat="1" ht="41.25" customHeight="1" x14ac:dyDescent="0.15">
      <c r="A12" s="8" t="s">
        <v>298</v>
      </c>
      <c r="B12" s="514">
        <f t="shared" ref="B12:C18" si="4">D12+G12+J12+N12+Q12+T12</f>
        <v>32.799999999999997</v>
      </c>
      <c r="C12" s="514">
        <f t="shared" si="4"/>
        <v>2621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87"/>
      <c r="L12" s="168">
        <v>0</v>
      </c>
      <c r="M12" s="168">
        <v>0</v>
      </c>
      <c r="N12" s="515">
        <v>13</v>
      </c>
      <c r="O12" s="515">
        <v>735</v>
      </c>
      <c r="P12" s="514">
        <f t="shared" ref="P12:P17" si="5">O12/N12*100</f>
        <v>5653.8461538461543</v>
      </c>
      <c r="Q12" s="515">
        <v>1.8</v>
      </c>
      <c r="R12" s="515">
        <v>156</v>
      </c>
      <c r="S12" s="514">
        <f t="shared" ref="S12:S18" si="6">R12/Q12*100</f>
        <v>8666.6666666666679</v>
      </c>
      <c r="T12" s="516">
        <v>18</v>
      </c>
      <c r="U12" s="516">
        <v>1730</v>
      </c>
      <c r="V12" s="514">
        <f t="shared" ref="V12:V18" si="7">U12/T12*100</f>
        <v>9611.1111111111113</v>
      </c>
      <c r="W12" s="23"/>
    </row>
    <row r="13" spans="1:23" s="13" customFormat="1" ht="41.25" customHeight="1" x14ac:dyDescent="0.15">
      <c r="A13" s="8" t="s">
        <v>299</v>
      </c>
      <c r="B13" s="514">
        <f t="shared" si="4"/>
        <v>2.0999999999999996</v>
      </c>
      <c r="C13" s="514">
        <f t="shared" si="4"/>
        <v>163</v>
      </c>
      <c r="D13" s="515">
        <v>0.1</v>
      </c>
      <c r="E13" s="515">
        <v>4</v>
      </c>
      <c r="F13" s="514">
        <f t="shared" ref="F13:F18" si="8">E13/D13*100</f>
        <v>4000</v>
      </c>
      <c r="G13" s="168">
        <v>0</v>
      </c>
      <c r="H13" s="168">
        <v>0</v>
      </c>
      <c r="I13" s="168">
        <v>0</v>
      </c>
      <c r="J13" s="168">
        <v>0</v>
      </c>
      <c r="K13" s="187"/>
      <c r="L13" s="168">
        <v>0</v>
      </c>
      <c r="M13" s="168">
        <v>0</v>
      </c>
      <c r="N13" s="515">
        <v>0.7</v>
      </c>
      <c r="O13" s="515">
        <v>38</v>
      </c>
      <c r="P13" s="514">
        <f t="shared" si="5"/>
        <v>5428.5714285714294</v>
      </c>
      <c r="Q13" s="516">
        <v>0.1</v>
      </c>
      <c r="R13" s="516">
        <v>8</v>
      </c>
      <c r="S13" s="514">
        <f t="shared" si="6"/>
        <v>8000</v>
      </c>
      <c r="T13" s="516">
        <v>1.2</v>
      </c>
      <c r="U13" s="516">
        <v>113</v>
      </c>
      <c r="V13" s="514">
        <f t="shared" si="7"/>
        <v>9416.6666666666679</v>
      </c>
      <c r="W13" s="23"/>
    </row>
    <row r="14" spans="1:23" s="13" customFormat="1" ht="41.25" customHeight="1" x14ac:dyDescent="0.15">
      <c r="A14" s="8" t="s">
        <v>300</v>
      </c>
      <c r="B14" s="514">
        <f t="shared" si="4"/>
        <v>2.6</v>
      </c>
      <c r="C14" s="514">
        <f t="shared" si="4"/>
        <v>226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87"/>
      <c r="L14" s="168">
        <v>0</v>
      </c>
      <c r="M14" s="168">
        <v>0</v>
      </c>
      <c r="N14" s="515">
        <v>0.2</v>
      </c>
      <c r="O14" s="515">
        <v>11</v>
      </c>
      <c r="P14" s="514">
        <f t="shared" si="5"/>
        <v>5500</v>
      </c>
      <c r="Q14" s="516">
        <v>1.8</v>
      </c>
      <c r="R14" s="516">
        <v>157</v>
      </c>
      <c r="S14" s="514">
        <f t="shared" si="6"/>
        <v>8722.2222222222208</v>
      </c>
      <c r="T14" s="515">
        <v>0.6</v>
      </c>
      <c r="U14" s="516">
        <v>58</v>
      </c>
      <c r="V14" s="514">
        <f t="shared" si="7"/>
        <v>9666.6666666666679</v>
      </c>
      <c r="W14" s="23"/>
    </row>
    <row r="15" spans="1:23" s="13" customFormat="1" ht="41.25" customHeight="1" x14ac:dyDescent="0.15">
      <c r="A15" s="8" t="s">
        <v>301</v>
      </c>
      <c r="B15" s="514">
        <f t="shared" si="4"/>
        <v>23</v>
      </c>
      <c r="C15" s="514">
        <f t="shared" si="4"/>
        <v>1962</v>
      </c>
      <c r="D15" s="515">
        <v>0.7</v>
      </c>
      <c r="E15" s="515">
        <v>29</v>
      </c>
      <c r="F15" s="514">
        <f t="shared" si="8"/>
        <v>4142.8571428571431</v>
      </c>
      <c r="G15" s="168">
        <v>0</v>
      </c>
      <c r="H15" s="168">
        <v>0</v>
      </c>
      <c r="I15" s="168">
        <v>0</v>
      </c>
      <c r="J15" s="168">
        <v>0</v>
      </c>
      <c r="K15" s="187"/>
      <c r="L15" s="168">
        <v>0</v>
      </c>
      <c r="M15" s="168">
        <v>0</v>
      </c>
      <c r="N15" s="515">
        <v>4.9000000000000004</v>
      </c>
      <c r="O15" s="515">
        <v>280</v>
      </c>
      <c r="P15" s="514">
        <f t="shared" si="5"/>
        <v>5714.2857142857138</v>
      </c>
      <c r="Q15" s="515">
        <v>2.2999999999999998</v>
      </c>
      <c r="R15" s="515">
        <v>201</v>
      </c>
      <c r="S15" s="514">
        <f t="shared" si="6"/>
        <v>8739.1304347826099</v>
      </c>
      <c r="T15" s="515">
        <v>15.1</v>
      </c>
      <c r="U15" s="516">
        <v>1452</v>
      </c>
      <c r="V15" s="514">
        <f t="shared" si="7"/>
        <v>9615.8940397350998</v>
      </c>
      <c r="W15" s="23"/>
    </row>
    <row r="16" spans="1:23" s="13" customFormat="1" ht="41.25" customHeight="1" x14ac:dyDescent="0.15">
      <c r="A16" s="8" t="s">
        <v>302</v>
      </c>
      <c r="B16" s="514">
        <f t="shared" si="4"/>
        <v>14.4</v>
      </c>
      <c r="C16" s="514">
        <f t="shared" si="4"/>
        <v>1050</v>
      </c>
      <c r="D16" s="515">
        <v>1.4</v>
      </c>
      <c r="E16" s="515">
        <v>60</v>
      </c>
      <c r="F16" s="514">
        <f t="shared" si="8"/>
        <v>4285.7142857142862</v>
      </c>
      <c r="G16" s="168">
        <v>0</v>
      </c>
      <c r="H16" s="168">
        <v>0</v>
      </c>
      <c r="I16" s="168">
        <v>0</v>
      </c>
      <c r="J16" s="168">
        <v>0</v>
      </c>
      <c r="K16" s="187"/>
      <c r="L16" s="168">
        <v>0</v>
      </c>
      <c r="M16" s="168">
        <v>0</v>
      </c>
      <c r="N16" s="515">
        <v>6.7</v>
      </c>
      <c r="O16" s="516">
        <v>390</v>
      </c>
      <c r="P16" s="514">
        <f t="shared" si="5"/>
        <v>5820.8955223880594</v>
      </c>
      <c r="Q16" s="515">
        <v>0.8</v>
      </c>
      <c r="R16" s="515">
        <v>70</v>
      </c>
      <c r="S16" s="514">
        <f t="shared" si="6"/>
        <v>8750</v>
      </c>
      <c r="T16" s="515">
        <v>5.5</v>
      </c>
      <c r="U16" s="515">
        <v>530</v>
      </c>
      <c r="V16" s="514">
        <f t="shared" si="7"/>
        <v>9636.363636363636</v>
      </c>
      <c r="W16" s="23"/>
    </row>
    <row r="17" spans="1:23" s="13" customFormat="1" ht="41.25" customHeight="1" x14ac:dyDescent="0.15">
      <c r="A17" s="8" t="s">
        <v>303</v>
      </c>
      <c r="B17" s="514">
        <f t="shared" si="4"/>
        <v>10.3</v>
      </c>
      <c r="C17" s="514">
        <f t="shared" si="4"/>
        <v>893</v>
      </c>
      <c r="D17" s="515">
        <v>0.8</v>
      </c>
      <c r="E17" s="516">
        <v>33</v>
      </c>
      <c r="F17" s="514">
        <f t="shared" si="8"/>
        <v>4125</v>
      </c>
      <c r="G17" s="168">
        <v>0</v>
      </c>
      <c r="H17" s="168">
        <v>0</v>
      </c>
      <c r="I17" s="168">
        <v>0</v>
      </c>
      <c r="J17" s="168">
        <v>0</v>
      </c>
      <c r="K17" s="187"/>
      <c r="L17" s="168">
        <v>0</v>
      </c>
      <c r="M17" s="168">
        <v>0</v>
      </c>
      <c r="N17" s="515">
        <v>1</v>
      </c>
      <c r="O17" s="516">
        <v>55</v>
      </c>
      <c r="P17" s="514">
        <f t="shared" si="5"/>
        <v>5500</v>
      </c>
      <c r="Q17" s="515">
        <v>1.5</v>
      </c>
      <c r="R17" s="515">
        <v>130</v>
      </c>
      <c r="S17" s="514">
        <f t="shared" si="6"/>
        <v>8666.6666666666679</v>
      </c>
      <c r="T17" s="515">
        <v>7</v>
      </c>
      <c r="U17" s="516">
        <v>675</v>
      </c>
      <c r="V17" s="514">
        <f t="shared" si="7"/>
        <v>9642.8571428571431</v>
      </c>
      <c r="W17" s="23"/>
    </row>
    <row r="18" spans="1:23" s="13" customFormat="1" ht="41.25" customHeight="1" thickBot="1" x14ac:dyDescent="0.2">
      <c r="A18" s="9" t="s">
        <v>304</v>
      </c>
      <c r="B18" s="517">
        <f t="shared" si="4"/>
        <v>35</v>
      </c>
      <c r="C18" s="517">
        <f t="shared" si="4"/>
        <v>3051</v>
      </c>
      <c r="D18" s="518">
        <v>5.2</v>
      </c>
      <c r="E18" s="518">
        <v>211</v>
      </c>
      <c r="F18" s="517">
        <f t="shared" si="8"/>
        <v>4057.6923076923072</v>
      </c>
      <c r="G18" s="169">
        <v>0</v>
      </c>
      <c r="H18" s="169">
        <v>0</v>
      </c>
      <c r="I18" s="169">
        <v>0</v>
      </c>
      <c r="J18" s="169">
        <v>0</v>
      </c>
      <c r="K18" s="188"/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518">
        <v>3.1</v>
      </c>
      <c r="R18" s="518">
        <v>270</v>
      </c>
      <c r="S18" s="517">
        <f t="shared" si="6"/>
        <v>8709.677419354839</v>
      </c>
      <c r="T18" s="518">
        <v>26.7</v>
      </c>
      <c r="U18" s="518">
        <v>2570</v>
      </c>
      <c r="V18" s="517">
        <f t="shared" si="7"/>
        <v>9625.468164794007</v>
      </c>
      <c r="W18" s="23"/>
    </row>
    <row r="19" spans="1:23" s="83" customFormat="1" ht="12" customHeight="1" thickTop="1" x14ac:dyDescent="0.15">
      <c r="A19" s="42" t="s">
        <v>99</v>
      </c>
      <c r="B19" s="26"/>
      <c r="C19" s="26"/>
      <c r="D19" s="26"/>
      <c r="E19" s="26"/>
      <c r="F19" s="92"/>
      <c r="G19" s="26"/>
      <c r="H19" s="92"/>
      <c r="I19" s="93"/>
      <c r="J19" s="92"/>
      <c r="K19" s="92"/>
      <c r="L19" s="92"/>
      <c r="M19" s="92"/>
      <c r="N19" s="26"/>
      <c r="O19" s="26"/>
      <c r="P19" s="92"/>
    </row>
    <row r="20" spans="1:23" x14ac:dyDescent="0.15">
      <c r="A20" s="13"/>
      <c r="B20" s="53"/>
      <c r="C20" s="53"/>
      <c r="D20" s="111"/>
      <c r="E20" s="53"/>
      <c r="F20" s="53"/>
      <c r="G20" s="112"/>
      <c r="H20" s="53"/>
      <c r="I20" s="53"/>
      <c r="J20" s="111"/>
      <c r="K20" s="111"/>
      <c r="L20" s="53"/>
      <c r="M20" s="53"/>
      <c r="N20" s="111"/>
      <c r="O20" s="53"/>
      <c r="P20" s="53"/>
      <c r="Q20" s="111"/>
      <c r="R20" s="53"/>
      <c r="S20" s="53"/>
      <c r="T20" s="111"/>
      <c r="U20" s="53"/>
      <c r="V20" s="53"/>
    </row>
    <row r="21" spans="1:23" x14ac:dyDescent="0.15">
      <c r="B21" s="26"/>
      <c r="C21" s="26"/>
      <c r="E21" s="26"/>
      <c r="F21" s="26"/>
      <c r="G21" s="114"/>
      <c r="H21" s="26"/>
      <c r="I21" s="26"/>
      <c r="L21" s="26"/>
      <c r="M21" s="26"/>
      <c r="O21" s="26"/>
      <c r="P21" s="26"/>
      <c r="R21" s="26"/>
      <c r="S21" s="26"/>
      <c r="U21" s="26"/>
      <c r="V21" s="26"/>
    </row>
    <row r="22" spans="1:23" x14ac:dyDescent="0.15">
      <c r="B22" s="26"/>
      <c r="C22" s="26"/>
      <c r="E22" s="26"/>
      <c r="F22" s="26"/>
      <c r="G22" s="114"/>
      <c r="H22" s="26"/>
      <c r="I22" s="26"/>
      <c r="L22" s="26"/>
      <c r="M22" s="26"/>
      <c r="O22" s="26"/>
      <c r="P22" s="26"/>
      <c r="R22" s="26"/>
      <c r="S22" s="26"/>
      <c r="U22" s="26"/>
      <c r="V22" s="26"/>
    </row>
    <row r="23" spans="1:23" x14ac:dyDescent="0.15">
      <c r="B23" s="26"/>
      <c r="C23" s="26"/>
      <c r="E23" s="26"/>
      <c r="F23" s="26"/>
      <c r="G23" s="114"/>
      <c r="H23" s="26"/>
      <c r="I23" s="26"/>
      <c r="L23" s="26"/>
      <c r="M23" s="26"/>
      <c r="O23" s="26"/>
      <c r="P23" s="26"/>
      <c r="R23" s="26"/>
      <c r="S23" s="26"/>
      <c r="U23" s="26"/>
      <c r="V23" s="26"/>
    </row>
    <row r="24" spans="1:23" x14ac:dyDescent="0.15">
      <c r="A24" s="29"/>
      <c r="B24" s="53"/>
      <c r="C24" s="53"/>
      <c r="D24" s="111"/>
      <c r="E24" s="53"/>
      <c r="F24" s="53"/>
      <c r="G24" s="112"/>
      <c r="H24" s="53"/>
      <c r="I24" s="53"/>
      <c r="J24" s="111"/>
      <c r="K24" s="111"/>
      <c r="L24" s="53"/>
      <c r="M24" s="53"/>
      <c r="N24" s="111"/>
      <c r="O24" s="53"/>
      <c r="P24" s="53"/>
      <c r="Q24" s="111"/>
      <c r="R24" s="53"/>
      <c r="S24" s="53"/>
      <c r="T24" s="111"/>
      <c r="U24" s="53"/>
      <c r="V24" s="53"/>
    </row>
    <row r="25" spans="1:23" x14ac:dyDescent="0.15">
      <c r="A25" s="29"/>
      <c r="B25" s="53"/>
      <c r="C25" s="53"/>
      <c r="D25" s="111"/>
      <c r="E25" s="53"/>
      <c r="F25" s="53"/>
      <c r="G25" s="112"/>
      <c r="H25" s="53"/>
      <c r="I25" s="53"/>
      <c r="J25" s="111"/>
      <c r="K25" s="111"/>
      <c r="L25" s="53"/>
      <c r="M25" s="53"/>
      <c r="N25" s="111"/>
      <c r="O25" s="53"/>
      <c r="P25" s="53"/>
      <c r="Q25" s="111"/>
      <c r="R25" s="53"/>
      <c r="S25" s="53"/>
      <c r="T25" s="111"/>
      <c r="U25" s="53"/>
      <c r="V25" s="53"/>
    </row>
    <row r="26" spans="1:23" x14ac:dyDescent="0.15">
      <c r="A26" s="29"/>
      <c r="B26" s="53"/>
      <c r="C26" s="53"/>
      <c r="D26" s="111"/>
      <c r="E26" s="53"/>
      <c r="F26" s="53"/>
      <c r="G26" s="112"/>
      <c r="H26" s="53"/>
      <c r="I26" s="53"/>
      <c r="J26" s="111"/>
      <c r="K26" s="111"/>
      <c r="L26" s="53"/>
      <c r="M26" s="53"/>
      <c r="N26" s="111"/>
      <c r="O26" s="53"/>
      <c r="P26" s="53"/>
      <c r="Q26" s="111"/>
      <c r="R26" s="53"/>
      <c r="S26" s="53"/>
      <c r="T26" s="111"/>
      <c r="U26" s="53"/>
      <c r="V26" s="53"/>
    </row>
    <row r="27" spans="1:23" x14ac:dyDescent="0.15">
      <c r="A27" s="29"/>
      <c r="B27" s="53"/>
      <c r="C27" s="53"/>
      <c r="D27" s="111"/>
      <c r="E27" s="53"/>
      <c r="F27" s="53"/>
      <c r="G27" s="112"/>
      <c r="H27" s="53"/>
      <c r="I27" s="53"/>
      <c r="J27" s="111"/>
      <c r="K27" s="111"/>
      <c r="L27" s="53"/>
      <c r="M27" s="53"/>
      <c r="N27" s="111"/>
      <c r="O27" s="53"/>
      <c r="P27" s="53"/>
      <c r="Q27" s="111"/>
      <c r="R27" s="53"/>
      <c r="S27" s="53"/>
      <c r="T27" s="111"/>
      <c r="U27" s="53"/>
      <c r="V27" s="53"/>
    </row>
    <row r="28" spans="1:23" x14ac:dyDescent="0.15">
      <c r="A28" s="29"/>
      <c r="B28" s="53"/>
      <c r="C28" s="53"/>
      <c r="D28" s="111"/>
      <c r="E28" s="53"/>
      <c r="F28" s="53"/>
      <c r="G28" s="112"/>
      <c r="H28" s="53"/>
      <c r="I28" s="53"/>
      <c r="J28" s="111"/>
      <c r="K28" s="111"/>
      <c r="L28" s="53"/>
      <c r="M28" s="53"/>
      <c r="N28" s="111"/>
      <c r="O28" s="53"/>
      <c r="P28" s="53"/>
      <c r="Q28" s="111"/>
      <c r="R28" s="53"/>
      <c r="S28" s="53"/>
      <c r="T28" s="111"/>
      <c r="U28" s="53"/>
      <c r="V28" s="53"/>
    </row>
    <row r="29" spans="1:23" x14ac:dyDescent="0.15">
      <c r="A29" s="29"/>
      <c r="B29" s="53"/>
      <c r="C29" s="53"/>
      <c r="D29" s="111"/>
      <c r="E29" s="53"/>
      <c r="F29" s="53"/>
      <c r="G29" s="112"/>
      <c r="H29" s="53"/>
      <c r="I29" s="53"/>
      <c r="J29" s="111"/>
      <c r="K29" s="111"/>
      <c r="L29" s="53"/>
      <c r="M29" s="53"/>
      <c r="N29" s="111"/>
      <c r="O29" s="53"/>
      <c r="P29" s="53"/>
      <c r="Q29" s="111"/>
      <c r="R29" s="53"/>
      <c r="S29" s="53"/>
      <c r="T29" s="111"/>
      <c r="U29" s="53"/>
      <c r="V29" s="53"/>
    </row>
    <row r="30" spans="1:23" x14ac:dyDescent="0.15">
      <c r="A30" s="29"/>
      <c r="B30" s="53"/>
      <c r="C30" s="53"/>
      <c r="D30" s="111"/>
      <c r="E30" s="53"/>
      <c r="F30" s="53"/>
      <c r="G30" s="112"/>
      <c r="H30" s="53"/>
      <c r="I30" s="53"/>
      <c r="J30" s="111"/>
      <c r="K30" s="111"/>
      <c r="L30" s="53"/>
      <c r="M30" s="53"/>
      <c r="N30" s="111"/>
      <c r="O30" s="53"/>
      <c r="P30" s="53"/>
      <c r="Q30" s="111"/>
      <c r="R30" s="53"/>
      <c r="S30" s="53"/>
      <c r="T30" s="111"/>
      <c r="U30" s="53"/>
      <c r="V30" s="53"/>
    </row>
    <row r="31" spans="1:23" x14ac:dyDescent="0.15">
      <c r="A31" s="29"/>
      <c r="B31" s="53"/>
      <c r="C31" s="53"/>
      <c r="D31" s="111"/>
      <c r="E31" s="53"/>
      <c r="F31" s="53"/>
      <c r="G31" s="112"/>
      <c r="H31" s="53"/>
      <c r="I31" s="53"/>
      <c r="J31" s="111"/>
      <c r="K31" s="111"/>
      <c r="L31" s="53"/>
      <c r="M31" s="53"/>
      <c r="N31" s="111"/>
      <c r="O31" s="53"/>
      <c r="P31" s="53"/>
      <c r="Q31" s="111"/>
      <c r="R31" s="53"/>
      <c r="S31" s="53"/>
      <c r="T31" s="111"/>
      <c r="U31" s="53"/>
      <c r="V31" s="53"/>
    </row>
    <row r="32" spans="1:23" x14ac:dyDescent="0.15">
      <c r="A32" s="29"/>
      <c r="B32" s="53"/>
      <c r="C32" s="53"/>
      <c r="D32" s="111"/>
      <c r="E32" s="53"/>
      <c r="F32" s="53"/>
      <c r="G32" s="112"/>
      <c r="H32" s="53"/>
      <c r="I32" s="53"/>
      <c r="J32" s="111"/>
      <c r="K32" s="111"/>
      <c r="L32" s="53"/>
      <c r="M32" s="53"/>
      <c r="N32" s="111"/>
      <c r="O32" s="53"/>
      <c r="P32" s="53"/>
      <c r="Q32" s="111"/>
      <c r="R32" s="53"/>
      <c r="S32" s="53"/>
      <c r="T32" s="111"/>
      <c r="U32" s="53"/>
      <c r="V32" s="53"/>
    </row>
    <row r="33" spans="1:22" x14ac:dyDescent="0.15">
      <c r="A33" s="29"/>
      <c r="B33" s="53"/>
      <c r="C33" s="53"/>
      <c r="D33" s="111"/>
      <c r="E33" s="53"/>
      <c r="F33" s="53"/>
      <c r="G33" s="112"/>
      <c r="H33" s="53"/>
      <c r="I33" s="53"/>
      <c r="J33" s="111"/>
      <c r="K33" s="111"/>
      <c r="L33" s="53"/>
      <c r="M33" s="53"/>
      <c r="N33" s="111"/>
      <c r="O33" s="53"/>
      <c r="P33" s="53"/>
      <c r="Q33" s="111"/>
      <c r="R33" s="53"/>
      <c r="S33" s="53"/>
      <c r="T33" s="111"/>
      <c r="U33" s="53"/>
      <c r="V33" s="53"/>
    </row>
    <row r="34" spans="1:22" x14ac:dyDescent="0.15">
      <c r="A34" s="29"/>
      <c r="B34" s="53"/>
      <c r="C34" s="53"/>
      <c r="D34" s="111"/>
      <c r="E34" s="53"/>
      <c r="F34" s="53"/>
      <c r="G34" s="112"/>
      <c r="H34" s="53"/>
      <c r="I34" s="53"/>
      <c r="J34" s="111"/>
      <c r="K34" s="111"/>
      <c r="L34" s="53"/>
      <c r="M34" s="53"/>
      <c r="N34" s="111"/>
      <c r="O34" s="53"/>
      <c r="P34" s="53"/>
      <c r="Q34" s="111"/>
      <c r="R34" s="53"/>
      <c r="S34" s="53"/>
      <c r="T34" s="111"/>
      <c r="U34" s="53"/>
      <c r="V34" s="53"/>
    </row>
    <row r="35" spans="1:22" x14ac:dyDescent="0.15">
      <c r="A35" s="29"/>
      <c r="B35" s="53"/>
      <c r="C35" s="53"/>
      <c r="D35" s="111"/>
      <c r="E35" s="53"/>
      <c r="F35" s="53"/>
      <c r="G35" s="111"/>
      <c r="H35" s="53"/>
      <c r="I35" s="53"/>
      <c r="J35" s="111"/>
      <c r="K35" s="111"/>
      <c r="L35" s="53"/>
      <c r="M35" s="53"/>
      <c r="N35" s="111"/>
      <c r="O35" s="53"/>
      <c r="P35" s="53"/>
      <c r="Q35" s="111"/>
      <c r="R35" s="53"/>
      <c r="S35" s="53"/>
      <c r="T35" s="111"/>
      <c r="U35" s="53"/>
      <c r="V35" s="53"/>
    </row>
    <row r="36" spans="1:22" x14ac:dyDescent="0.15">
      <c r="A36" s="29"/>
      <c r="B36" s="53"/>
      <c r="C36" s="53"/>
      <c r="D36" s="111"/>
      <c r="E36" s="53"/>
      <c r="F36" s="53"/>
      <c r="G36" s="111"/>
      <c r="H36" s="53"/>
      <c r="I36" s="53"/>
      <c r="J36" s="111"/>
      <c r="K36" s="111"/>
      <c r="L36" s="53"/>
      <c r="M36" s="53"/>
      <c r="N36" s="111"/>
      <c r="O36" s="53"/>
      <c r="P36" s="53"/>
      <c r="Q36" s="111"/>
      <c r="R36" s="53"/>
      <c r="S36" s="53"/>
      <c r="T36" s="111"/>
      <c r="U36" s="53"/>
      <c r="V36" s="53"/>
    </row>
    <row r="37" spans="1:22" x14ac:dyDescent="0.15">
      <c r="A37" s="29"/>
      <c r="B37" s="53"/>
      <c r="C37" s="53"/>
      <c r="D37" s="111"/>
      <c r="E37" s="53"/>
      <c r="F37" s="53"/>
      <c r="G37" s="111"/>
      <c r="H37" s="53"/>
      <c r="I37" s="53"/>
      <c r="J37" s="111"/>
      <c r="K37" s="111"/>
      <c r="L37" s="53"/>
      <c r="M37" s="53"/>
      <c r="N37" s="111"/>
      <c r="O37" s="53"/>
      <c r="P37" s="53"/>
      <c r="Q37" s="111"/>
      <c r="R37" s="53"/>
      <c r="S37" s="53"/>
      <c r="T37" s="111"/>
      <c r="U37" s="53"/>
      <c r="V37" s="53"/>
    </row>
    <row r="38" spans="1:22" x14ac:dyDescent="0.15">
      <c r="A38" s="29"/>
      <c r="B38" s="53"/>
      <c r="C38" s="53"/>
      <c r="D38" s="111"/>
      <c r="E38" s="53"/>
      <c r="F38" s="53"/>
      <c r="G38" s="111"/>
      <c r="H38" s="53"/>
      <c r="I38" s="53"/>
      <c r="J38" s="111"/>
      <c r="K38" s="111"/>
      <c r="L38" s="53"/>
      <c r="M38" s="53"/>
      <c r="N38" s="111"/>
      <c r="O38" s="53"/>
      <c r="P38" s="53"/>
      <c r="Q38" s="111"/>
      <c r="R38" s="53"/>
      <c r="S38" s="53"/>
      <c r="T38" s="111"/>
      <c r="U38" s="53"/>
      <c r="V38" s="53"/>
    </row>
    <row r="39" spans="1:22" x14ac:dyDescent="0.15">
      <c r="A39" s="29"/>
      <c r="B39" s="53"/>
      <c r="C39" s="53"/>
      <c r="D39" s="111"/>
      <c r="E39" s="53"/>
      <c r="F39" s="53"/>
      <c r="G39" s="111"/>
      <c r="H39" s="53"/>
      <c r="I39" s="53"/>
      <c r="J39" s="111"/>
      <c r="K39" s="111"/>
      <c r="L39" s="53"/>
      <c r="M39" s="53"/>
      <c r="N39" s="111"/>
      <c r="O39" s="53"/>
      <c r="P39" s="53"/>
      <c r="Q39" s="111"/>
      <c r="R39" s="53"/>
      <c r="S39" s="53"/>
      <c r="T39" s="111"/>
      <c r="U39" s="53"/>
      <c r="V39" s="53"/>
    </row>
    <row r="40" spans="1:22" x14ac:dyDescent="0.15">
      <c r="A40" s="29"/>
      <c r="B40" s="53"/>
      <c r="C40" s="53"/>
      <c r="D40" s="111"/>
      <c r="E40" s="53"/>
      <c r="F40" s="53"/>
      <c r="G40" s="111"/>
      <c r="H40" s="53"/>
      <c r="I40" s="53"/>
      <c r="J40" s="111"/>
      <c r="K40" s="111"/>
      <c r="L40" s="53"/>
      <c r="M40" s="53"/>
      <c r="N40" s="111"/>
      <c r="O40" s="53"/>
      <c r="P40" s="53"/>
      <c r="Q40" s="111"/>
      <c r="R40" s="53"/>
      <c r="S40" s="53"/>
      <c r="T40" s="111"/>
      <c r="U40" s="53"/>
      <c r="V40" s="53"/>
    </row>
    <row r="41" spans="1:22" x14ac:dyDescent="0.15">
      <c r="A41" s="29"/>
      <c r="B41" s="53"/>
      <c r="C41" s="53"/>
      <c r="D41" s="111"/>
      <c r="E41" s="53"/>
      <c r="F41" s="53"/>
      <c r="G41" s="111"/>
      <c r="H41" s="53"/>
      <c r="I41" s="53"/>
      <c r="J41" s="111"/>
      <c r="K41" s="111"/>
      <c r="L41" s="53"/>
      <c r="M41" s="53"/>
      <c r="N41" s="111"/>
      <c r="O41" s="53"/>
      <c r="P41" s="53"/>
      <c r="Q41" s="111"/>
      <c r="R41" s="53"/>
      <c r="S41" s="53"/>
      <c r="T41" s="111"/>
      <c r="U41" s="53"/>
      <c r="V41" s="53"/>
    </row>
    <row r="42" spans="1:22" x14ac:dyDescent="0.15">
      <c r="A42" s="29"/>
      <c r="B42" s="53"/>
      <c r="C42" s="53"/>
      <c r="D42" s="111"/>
      <c r="E42" s="53"/>
      <c r="F42" s="53"/>
      <c r="G42" s="111"/>
      <c r="H42" s="53"/>
      <c r="I42" s="53"/>
      <c r="J42" s="111"/>
      <c r="K42" s="111"/>
      <c r="L42" s="53"/>
      <c r="M42" s="53"/>
      <c r="N42" s="111"/>
      <c r="O42" s="53"/>
      <c r="P42" s="53"/>
      <c r="Q42" s="111"/>
      <c r="R42" s="53"/>
      <c r="S42" s="53"/>
      <c r="T42" s="111"/>
      <c r="U42" s="53"/>
      <c r="V42" s="53"/>
    </row>
    <row r="43" spans="1:22" x14ac:dyDescent="0.15">
      <c r="A43" s="29"/>
      <c r="B43" s="53"/>
      <c r="C43" s="53"/>
      <c r="D43" s="111"/>
      <c r="E43" s="53"/>
      <c r="F43" s="53"/>
      <c r="G43" s="111"/>
      <c r="H43" s="53"/>
      <c r="I43" s="53"/>
      <c r="J43" s="111"/>
      <c r="K43" s="111"/>
      <c r="L43" s="53"/>
      <c r="M43" s="53"/>
      <c r="N43" s="111"/>
      <c r="O43" s="53"/>
      <c r="P43" s="53"/>
      <c r="Q43" s="111"/>
      <c r="R43" s="53"/>
      <c r="S43" s="53"/>
      <c r="T43" s="111"/>
      <c r="U43" s="53"/>
      <c r="V43" s="53"/>
    </row>
    <row r="44" spans="1:22" x14ac:dyDescent="0.15">
      <c r="B44" s="26"/>
      <c r="C44" s="26"/>
      <c r="E44" s="26"/>
      <c r="F44" s="26"/>
      <c r="H44" s="26"/>
      <c r="I44" s="26"/>
      <c r="L44" s="26"/>
      <c r="M44" s="26"/>
      <c r="O44" s="26"/>
      <c r="P44" s="26"/>
      <c r="R44" s="26"/>
      <c r="S44" s="26"/>
      <c r="U44" s="26"/>
      <c r="V44" s="26"/>
    </row>
    <row r="45" spans="1:22" x14ac:dyDescent="0.15">
      <c r="B45" s="26"/>
      <c r="C45" s="26"/>
      <c r="E45" s="26"/>
      <c r="F45" s="26"/>
      <c r="H45" s="26"/>
      <c r="I45" s="26"/>
      <c r="L45" s="26"/>
      <c r="M45" s="26"/>
      <c r="O45" s="26"/>
      <c r="P45" s="26"/>
      <c r="R45" s="26"/>
      <c r="S45" s="26"/>
      <c r="U45" s="26"/>
      <c r="V45" s="26"/>
    </row>
    <row r="46" spans="1:22" x14ac:dyDescent="0.15">
      <c r="B46" s="26"/>
      <c r="C46" s="26"/>
      <c r="E46" s="26"/>
      <c r="F46" s="26"/>
      <c r="H46" s="26"/>
      <c r="I46" s="26"/>
      <c r="L46" s="26"/>
      <c r="M46" s="26"/>
      <c r="O46" s="26"/>
      <c r="P46" s="26"/>
      <c r="R46" s="26"/>
      <c r="S46" s="26"/>
      <c r="U46" s="26"/>
      <c r="V46" s="26"/>
    </row>
    <row r="47" spans="1:22" x14ac:dyDescent="0.15">
      <c r="B47" s="26"/>
      <c r="C47" s="26"/>
      <c r="E47" s="26"/>
      <c r="F47" s="26"/>
      <c r="H47" s="26"/>
      <c r="I47" s="26"/>
      <c r="L47" s="26"/>
      <c r="M47" s="26"/>
      <c r="O47" s="26"/>
      <c r="P47" s="26"/>
      <c r="R47" s="26"/>
      <c r="S47" s="26"/>
      <c r="U47" s="26"/>
      <c r="V47" s="26"/>
    </row>
    <row r="48" spans="1:22" x14ac:dyDescent="0.15">
      <c r="B48" s="26"/>
      <c r="C48" s="26"/>
      <c r="E48" s="26"/>
      <c r="F48" s="26"/>
      <c r="H48" s="26"/>
      <c r="I48" s="26"/>
      <c r="L48" s="26"/>
      <c r="M48" s="26"/>
      <c r="O48" s="26"/>
      <c r="P48" s="26"/>
      <c r="R48" s="26"/>
      <c r="S48" s="26"/>
      <c r="U48" s="26"/>
      <c r="V48" s="26"/>
    </row>
    <row r="49" spans="1:22" x14ac:dyDescent="0.15">
      <c r="B49" s="26"/>
      <c r="C49" s="26"/>
      <c r="E49" s="26"/>
      <c r="F49" s="26"/>
      <c r="H49" s="26"/>
      <c r="I49" s="26"/>
      <c r="L49" s="26"/>
      <c r="M49" s="26"/>
      <c r="O49" s="26"/>
      <c r="P49" s="26"/>
      <c r="R49" s="26"/>
      <c r="S49" s="26"/>
      <c r="U49" s="26"/>
      <c r="V49" s="26"/>
    </row>
    <row r="50" spans="1:22" x14ac:dyDescent="0.15">
      <c r="B50" s="26"/>
      <c r="C50" s="26"/>
      <c r="E50" s="26"/>
      <c r="F50" s="26"/>
      <c r="H50" s="26"/>
      <c r="I50" s="26"/>
      <c r="L50" s="26"/>
      <c r="M50" s="26"/>
      <c r="O50" s="26"/>
      <c r="P50" s="26"/>
      <c r="R50" s="26"/>
      <c r="S50" s="26"/>
      <c r="U50" s="26"/>
      <c r="V50" s="26"/>
    </row>
    <row r="51" spans="1:22" s="83" customFormat="1" ht="105.75" customHeight="1" x14ac:dyDescent="0.15">
      <c r="A51" s="94"/>
      <c r="B51" s="27"/>
      <c r="C51" s="27"/>
      <c r="D51" s="114"/>
      <c r="E51" s="1"/>
      <c r="F51" s="102"/>
      <c r="G51" s="115"/>
      <c r="H51" s="107"/>
      <c r="I51" s="102"/>
      <c r="J51" s="115"/>
      <c r="K51" s="115"/>
      <c r="L51" s="27"/>
      <c r="M51" s="102"/>
      <c r="N51" s="115"/>
      <c r="O51" s="94"/>
      <c r="P51" s="102"/>
      <c r="Q51" s="116"/>
      <c r="S51" s="102"/>
      <c r="T51" s="116"/>
      <c r="V51" s="102"/>
    </row>
    <row r="52" spans="1:22" s="83" customFormat="1" ht="105.75" customHeight="1" x14ac:dyDescent="0.15">
      <c r="A52" s="94"/>
      <c r="B52" s="27"/>
      <c r="C52" s="27"/>
      <c r="D52" s="114"/>
      <c r="E52" s="1"/>
      <c r="F52" s="102"/>
      <c r="G52" s="115"/>
      <c r="H52" s="107"/>
      <c r="I52" s="102"/>
      <c r="J52" s="115"/>
      <c r="K52" s="115"/>
      <c r="L52" s="27"/>
      <c r="M52" s="102"/>
      <c r="N52" s="115"/>
      <c r="O52" s="94"/>
      <c r="P52" s="102"/>
      <c r="Q52" s="116"/>
      <c r="S52" s="102"/>
      <c r="T52" s="116"/>
      <c r="V52" s="102"/>
    </row>
    <row r="53" spans="1:22" s="83" customFormat="1" ht="69" customHeight="1" x14ac:dyDescent="0.15">
      <c r="A53" s="94"/>
      <c r="B53" s="27"/>
      <c r="C53" s="27"/>
      <c r="D53" s="114"/>
      <c r="E53" s="1"/>
      <c r="F53" s="102"/>
      <c r="G53" s="115"/>
      <c r="H53" s="107"/>
      <c r="I53" s="102"/>
      <c r="J53" s="115"/>
      <c r="K53" s="115"/>
      <c r="L53" s="27"/>
      <c r="M53" s="102"/>
      <c r="N53" s="115"/>
      <c r="O53" s="94"/>
      <c r="P53" s="102"/>
      <c r="Q53" s="116"/>
      <c r="S53" s="102"/>
      <c r="T53" s="116"/>
      <c r="V53" s="102"/>
    </row>
  </sheetData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zoomScale="85" zoomScaleNormal="85" workbookViewId="0">
      <selection sqref="A1:L1"/>
    </sheetView>
  </sheetViews>
  <sheetFormatPr defaultRowHeight="13.5" x14ac:dyDescent="0.15"/>
  <cols>
    <col min="1" max="1" width="14.5546875" style="5" customWidth="1"/>
    <col min="2" max="2" width="6.44140625" style="48" customWidth="1"/>
    <col min="3" max="3" width="8.6640625" style="49" customWidth="1"/>
    <col min="4" max="4" width="5.77734375" style="48" customWidth="1"/>
    <col min="5" max="5" width="7.77734375" style="49" customWidth="1"/>
    <col min="6" max="6" width="6.88671875" style="48" customWidth="1"/>
    <col min="7" max="7" width="5.109375" style="48" customWidth="1"/>
    <col min="8" max="8" width="6.5546875" style="49" customWidth="1"/>
    <col min="9" max="9" width="7.44140625" style="48" customWidth="1"/>
    <col min="10" max="10" width="5.109375" style="48" customWidth="1"/>
    <col min="11" max="11" width="7.77734375" style="49" customWidth="1"/>
    <col min="12" max="12" width="7.6640625" style="48" customWidth="1"/>
    <col min="13" max="13" width="2.77734375" style="141" customWidth="1"/>
    <col min="14" max="14" width="5.44140625" style="48" customWidth="1"/>
    <col min="15" max="15" width="7" style="49" customWidth="1"/>
    <col min="16" max="16" width="7.88671875" style="48" customWidth="1"/>
    <col min="17" max="17" width="7.109375" style="48" bestFit="1" customWidth="1"/>
    <col min="18" max="18" width="9.44140625" style="49" bestFit="1" customWidth="1"/>
    <col min="19" max="19" width="7.109375" style="48" bestFit="1" customWidth="1"/>
    <col min="20" max="20" width="7.77734375" style="49" customWidth="1"/>
    <col min="21" max="21" width="7.21875" style="49" customWidth="1"/>
    <col min="22" max="22" width="4.6640625" style="49" bestFit="1" customWidth="1"/>
    <col min="23" max="23" width="7.77734375" style="49" customWidth="1"/>
    <col min="24" max="24" width="6.33203125" style="49" customWidth="1"/>
    <col min="25" max="16384" width="8.88671875" style="29"/>
  </cols>
  <sheetData>
    <row r="1" spans="1:24" s="21" customFormat="1" ht="45" customHeight="1" x14ac:dyDescent="0.25">
      <c r="A1" s="607" t="s">
        <v>170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159"/>
      <c r="N1" s="624" t="s">
        <v>171</v>
      </c>
      <c r="O1" s="624"/>
      <c r="P1" s="624"/>
      <c r="Q1" s="624"/>
      <c r="R1" s="624"/>
      <c r="S1" s="624"/>
      <c r="T1" s="624"/>
      <c r="U1" s="624"/>
      <c r="V1" s="624"/>
      <c r="W1" s="624"/>
      <c r="X1" s="624"/>
    </row>
    <row r="2" spans="1:24" s="13" customFormat="1" ht="25.5" customHeight="1" thickBot="1" x14ac:dyDescent="0.2">
      <c r="A2" s="10" t="s">
        <v>172</v>
      </c>
      <c r="B2" s="45"/>
      <c r="C2" s="46"/>
      <c r="D2" s="45"/>
      <c r="E2" s="45"/>
      <c r="F2" s="45"/>
      <c r="G2" s="45"/>
      <c r="H2" s="46"/>
      <c r="I2" s="45"/>
      <c r="J2" s="45"/>
      <c r="K2" s="46"/>
      <c r="L2" s="45"/>
      <c r="M2" s="42"/>
      <c r="N2" s="45"/>
      <c r="O2" s="46"/>
      <c r="P2" s="45"/>
      <c r="Q2" s="45"/>
      <c r="R2" s="46"/>
      <c r="S2" s="45"/>
      <c r="T2" s="46"/>
      <c r="U2" s="46"/>
      <c r="V2" s="46"/>
      <c r="W2" s="46"/>
      <c r="X2" s="39" t="s">
        <v>62</v>
      </c>
    </row>
    <row r="3" spans="1:24" s="12" customFormat="1" ht="16.5" customHeight="1" thickTop="1" x14ac:dyDescent="0.15">
      <c r="A3" s="54" t="s">
        <v>173</v>
      </c>
      <c r="B3" s="618" t="s">
        <v>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14"/>
      <c r="N3" s="647" t="s">
        <v>174</v>
      </c>
      <c r="O3" s="647"/>
      <c r="P3" s="619"/>
      <c r="Q3" s="618" t="s">
        <v>66</v>
      </c>
      <c r="R3" s="647"/>
      <c r="S3" s="647"/>
      <c r="T3" s="647"/>
      <c r="U3" s="647"/>
      <c r="V3" s="647"/>
      <c r="W3" s="647"/>
      <c r="X3" s="647"/>
    </row>
    <row r="4" spans="1:24" s="12" customFormat="1" ht="15.95" customHeight="1" x14ac:dyDescent="0.15">
      <c r="A4" s="6" t="s">
        <v>175</v>
      </c>
      <c r="B4" s="80" t="s">
        <v>63</v>
      </c>
      <c r="C4" s="70" t="s">
        <v>9</v>
      </c>
      <c r="D4" s="648" t="s">
        <v>176</v>
      </c>
      <c r="E4" s="649"/>
      <c r="F4" s="650"/>
      <c r="G4" s="14"/>
      <c r="H4" s="117" t="s">
        <v>67</v>
      </c>
      <c r="I4" s="6"/>
      <c r="J4" s="648" t="s">
        <v>177</v>
      </c>
      <c r="K4" s="649"/>
      <c r="L4" s="649"/>
      <c r="M4" s="14"/>
      <c r="N4" s="649" t="s">
        <v>178</v>
      </c>
      <c r="O4" s="649"/>
      <c r="P4" s="650"/>
      <c r="Q4" s="80" t="s">
        <v>179</v>
      </c>
      <c r="R4" s="70" t="s">
        <v>180</v>
      </c>
      <c r="S4" s="648" t="s">
        <v>181</v>
      </c>
      <c r="T4" s="649"/>
      <c r="U4" s="650"/>
      <c r="V4" s="648" t="s">
        <v>182</v>
      </c>
      <c r="W4" s="649"/>
      <c r="X4" s="649"/>
    </row>
    <row r="5" spans="1:24" s="12" customFormat="1" ht="15.95" customHeight="1" x14ac:dyDescent="0.15">
      <c r="A5" s="6" t="s">
        <v>183</v>
      </c>
      <c r="B5" s="88"/>
      <c r="C5" s="14"/>
      <c r="D5" s="80" t="s">
        <v>184</v>
      </c>
      <c r="E5" s="71" t="s">
        <v>9</v>
      </c>
      <c r="F5" s="101"/>
      <c r="G5" s="80" t="s">
        <v>184</v>
      </c>
      <c r="H5" s="71" t="s">
        <v>9</v>
      </c>
      <c r="I5" s="101"/>
      <c r="J5" s="80" t="s">
        <v>184</v>
      </c>
      <c r="K5" s="56" t="s">
        <v>9</v>
      </c>
      <c r="L5" s="121"/>
      <c r="M5" s="14"/>
      <c r="N5" s="60" t="s">
        <v>184</v>
      </c>
      <c r="O5" s="71" t="s">
        <v>9</v>
      </c>
      <c r="P5" s="101"/>
      <c r="Q5" s="88"/>
      <c r="R5" s="88"/>
      <c r="S5" s="60" t="s">
        <v>184</v>
      </c>
      <c r="T5" s="56" t="s">
        <v>9</v>
      </c>
      <c r="U5" s="101"/>
      <c r="V5" s="60" t="s">
        <v>64</v>
      </c>
      <c r="W5" s="56" t="s">
        <v>9</v>
      </c>
      <c r="X5" s="121"/>
    </row>
    <row r="6" spans="1:24" s="12" customFormat="1" ht="15.95" customHeight="1" x14ac:dyDescent="0.15">
      <c r="A6" s="63" t="s">
        <v>185</v>
      </c>
      <c r="B6" s="122" t="s">
        <v>6</v>
      </c>
      <c r="C6" s="123" t="s">
        <v>7</v>
      </c>
      <c r="D6" s="122" t="s">
        <v>6</v>
      </c>
      <c r="E6" s="123" t="s">
        <v>7</v>
      </c>
      <c r="F6" s="125" t="s">
        <v>61</v>
      </c>
      <c r="G6" s="122" t="s">
        <v>6</v>
      </c>
      <c r="H6" s="123" t="s">
        <v>7</v>
      </c>
      <c r="I6" s="125" t="s">
        <v>186</v>
      </c>
      <c r="J6" s="122" t="s">
        <v>6</v>
      </c>
      <c r="K6" s="126" t="s">
        <v>7</v>
      </c>
      <c r="L6" s="127" t="s">
        <v>61</v>
      </c>
      <c r="M6" s="142"/>
      <c r="N6" s="122" t="s">
        <v>6</v>
      </c>
      <c r="O6" s="128" t="s">
        <v>7</v>
      </c>
      <c r="P6" s="125" t="s">
        <v>187</v>
      </c>
      <c r="Q6" s="122" t="s">
        <v>6</v>
      </c>
      <c r="R6" s="122" t="s">
        <v>188</v>
      </c>
      <c r="S6" s="122" t="s">
        <v>6</v>
      </c>
      <c r="T6" s="128" t="s">
        <v>7</v>
      </c>
      <c r="U6" s="125" t="s">
        <v>187</v>
      </c>
      <c r="V6" s="122" t="s">
        <v>6</v>
      </c>
      <c r="W6" s="123" t="s">
        <v>7</v>
      </c>
      <c r="X6" s="127" t="s">
        <v>187</v>
      </c>
    </row>
    <row r="7" spans="1:24" s="225" customFormat="1" ht="41.25" customHeight="1" x14ac:dyDescent="0.15">
      <c r="A7" s="6">
        <v>2011</v>
      </c>
      <c r="B7" s="15">
        <v>206.98000000000002</v>
      </c>
      <c r="C7" s="187">
        <v>11512.59</v>
      </c>
      <c r="D7" s="18">
        <v>173.88</v>
      </c>
      <c r="E7" s="184">
        <v>10321</v>
      </c>
      <c r="F7" s="184">
        <v>5935</v>
      </c>
      <c r="G7" s="15">
        <v>1.8599999999999999</v>
      </c>
      <c r="H7" s="15">
        <v>18.900000000000002</v>
      </c>
      <c r="I7" s="184">
        <v>1800</v>
      </c>
      <c r="J7" s="15">
        <v>27.75</v>
      </c>
      <c r="K7" s="187">
        <v>1017.16</v>
      </c>
      <c r="L7" s="17">
        <v>3658</v>
      </c>
      <c r="M7" s="14"/>
      <c r="N7" s="15">
        <v>3.4899999999999998</v>
      </c>
      <c r="O7" s="15">
        <v>155.52999999999997</v>
      </c>
      <c r="P7" s="184">
        <v>5341</v>
      </c>
      <c r="Q7" s="15">
        <v>59.15</v>
      </c>
      <c r="R7" s="187">
        <v>2233.8000000000002</v>
      </c>
      <c r="S7" s="18">
        <v>59.019999999999996</v>
      </c>
      <c r="T7" s="187">
        <v>2231.8000000000002</v>
      </c>
      <c r="U7" s="184">
        <v>3781</v>
      </c>
      <c r="V7" s="18">
        <v>0.13</v>
      </c>
      <c r="W7" s="18">
        <v>2</v>
      </c>
      <c r="X7" s="184">
        <v>1538</v>
      </c>
    </row>
    <row r="8" spans="1:24" s="225" customFormat="1" ht="41.25" customHeight="1" x14ac:dyDescent="0.15">
      <c r="A8" s="6">
        <v>2012</v>
      </c>
      <c r="B8" s="15">
        <v>208.16999999999996</v>
      </c>
      <c r="C8" s="187">
        <v>11663.334800000001</v>
      </c>
      <c r="D8" s="15">
        <v>178.79999999999998</v>
      </c>
      <c r="E8" s="302">
        <v>10553.052</v>
      </c>
      <c r="F8" s="187">
        <v>5508.7142857142853</v>
      </c>
      <c r="G8" s="15">
        <v>1.1800000000000002</v>
      </c>
      <c r="H8" s="15">
        <v>21.404</v>
      </c>
      <c r="I8" s="184">
        <v>1800</v>
      </c>
      <c r="J8" s="15">
        <v>25.299999999999997</v>
      </c>
      <c r="K8" s="15">
        <v>933.95899999999995</v>
      </c>
      <c r="L8" s="184">
        <v>3046.1428571428573</v>
      </c>
      <c r="M8" s="14"/>
      <c r="N8" s="15">
        <v>2.8899999999999997</v>
      </c>
      <c r="O8" s="15">
        <v>154.91980000000001</v>
      </c>
      <c r="P8" s="184">
        <v>3372.4285714285716</v>
      </c>
      <c r="Q8" s="15">
        <v>58.2</v>
      </c>
      <c r="R8" s="187">
        <v>2195.4189999999999</v>
      </c>
      <c r="S8" s="187">
        <v>58</v>
      </c>
      <c r="T8" s="187">
        <v>2191.9549999999999</v>
      </c>
      <c r="U8" s="184">
        <v>4113.5714285714284</v>
      </c>
      <c r="V8" s="15">
        <v>0.2</v>
      </c>
      <c r="W8" s="15">
        <v>3.4640000000000004</v>
      </c>
      <c r="X8" s="184">
        <v>247.42857142857142</v>
      </c>
    </row>
    <row r="9" spans="1:24" s="225" customFormat="1" ht="41.25" customHeight="1" x14ac:dyDescent="0.15">
      <c r="A9" s="6">
        <v>2013</v>
      </c>
      <c r="B9" s="15">
        <v>119.60000000000001</v>
      </c>
      <c r="C9" s="187">
        <v>5749.1</v>
      </c>
      <c r="D9" s="15">
        <v>92.5</v>
      </c>
      <c r="E9" s="302">
        <v>4761.1000000000004</v>
      </c>
      <c r="F9" s="184">
        <v>5147</v>
      </c>
      <c r="G9" s="15">
        <v>0.4</v>
      </c>
      <c r="H9" s="15">
        <v>7.2</v>
      </c>
      <c r="I9" s="184">
        <v>1800</v>
      </c>
      <c r="J9" s="15">
        <v>24.2</v>
      </c>
      <c r="K9" s="15">
        <v>841.7</v>
      </c>
      <c r="L9" s="184">
        <v>3478</v>
      </c>
      <c r="M9" s="14"/>
      <c r="N9" s="15">
        <v>2.5</v>
      </c>
      <c r="O9" s="15">
        <v>139.1</v>
      </c>
      <c r="P9" s="184">
        <v>5564</v>
      </c>
      <c r="Q9" s="15">
        <v>73</v>
      </c>
      <c r="R9" s="187">
        <v>4899.6000000000004</v>
      </c>
      <c r="S9" s="187">
        <v>73</v>
      </c>
      <c r="T9" s="187">
        <v>4899.6000000000004</v>
      </c>
      <c r="U9" s="184">
        <v>6711</v>
      </c>
      <c r="V9" s="168">
        <v>0</v>
      </c>
      <c r="W9" s="168">
        <v>0</v>
      </c>
      <c r="X9" s="168">
        <v>0</v>
      </c>
    </row>
    <row r="10" spans="1:24" s="225" customFormat="1" ht="41.25" customHeight="1" x14ac:dyDescent="0.15">
      <c r="A10" s="6">
        <v>2014</v>
      </c>
      <c r="B10" s="15">
        <v>112.00000000000001</v>
      </c>
      <c r="C10" s="17">
        <v>13583.3</v>
      </c>
      <c r="D10" s="15">
        <v>104.6</v>
      </c>
      <c r="E10" s="17">
        <v>7927</v>
      </c>
      <c r="F10" s="17">
        <v>7576</v>
      </c>
      <c r="G10" s="15">
        <v>0.2</v>
      </c>
      <c r="H10" s="440">
        <v>5</v>
      </c>
      <c r="I10" s="17">
        <v>2000</v>
      </c>
      <c r="J10" s="15">
        <v>4.2</v>
      </c>
      <c r="K10" s="440">
        <v>152</v>
      </c>
      <c r="L10" s="17">
        <v>3649</v>
      </c>
      <c r="M10" s="15"/>
      <c r="N10" s="15">
        <v>3</v>
      </c>
      <c r="O10" s="440">
        <v>167</v>
      </c>
      <c r="P10" s="17">
        <v>5500</v>
      </c>
      <c r="Q10" s="15">
        <v>45.7</v>
      </c>
      <c r="R10" s="17">
        <v>2656.1</v>
      </c>
      <c r="S10" s="15">
        <v>45.7</v>
      </c>
      <c r="T10" s="17">
        <v>2657</v>
      </c>
      <c r="U10" s="17">
        <v>5815</v>
      </c>
      <c r="V10" s="168">
        <v>0</v>
      </c>
      <c r="W10" s="168">
        <v>0</v>
      </c>
      <c r="X10" s="168">
        <v>0</v>
      </c>
    </row>
    <row r="11" spans="1:24" s="471" customFormat="1" ht="41.25" customHeight="1" x14ac:dyDescent="0.15">
      <c r="A11" s="7">
        <v>2015</v>
      </c>
      <c r="B11" s="175">
        <f>D11+G11+J11+N11</f>
        <v>110.19999999999999</v>
      </c>
      <c r="C11" s="175">
        <f ca="1">E11+H11+K11+O11</f>
        <v>6941.3041522491349</v>
      </c>
      <c r="D11" s="175">
        <v>72.599999999999994</v>
      </c>
      <c r="E11" s="519">
        <f>SUM(E12:E18)</f>
        <v>5579.4</v>
      </c>
      <c r="F11" s="470">
        <f>E11/D11*100</f>
        <v>7685.1239669421484</v>
      </c>
      <c r="G11" s="175">
        <v>0.5</v>
      </c>
      <c r="H11" s="175">
        <f>SUM(H12:H15)</f>
        <v>8.6000000000000014</v>
      </c>
      <c r="I11" s="470">
        <f>H11/G11*100</f>
        <v>1720.0000000000002</v>
      </c>
      <c r="J11" s="175">
        <f>SUM(J12:J18)</f>
        <v>33.000000000000007</v>
      </c>
      <c r="K11" s="175">
        <f ca="1">SUM(K12:K18)</f>
        <v>1117.2041522491349</v>
      </c>
      <c r="L11" s="470">
        <f ca="1">K11/J11*100</f>
        <v>3385.4671280276812</v>
      </c>
      <c r="M11" s="175"/>
      <c r="N11" s="175">
        <f>SUM(N12:N18)</f>
        <v>4.1000000000000005</v>
      </c>
      <c r="O11" s="175">
        <f>SUM(O12:O18)</f>
        <v>236.10000000000002</v>
      </c>
      <c r="P11" s="470">
        <f>O11/N11*100</f>
        <v>5758.5365853658541</v>
      </c>
      <c r="Q11" s="175">
        <f>S11+V11</f>
        <v>42</v>
      </c>
      <c r="R11" s="175">
        <f ca="1">T11+W11</f>
        <v>2391</v>
      </c>
      <c r="S11" s="175">
        <f>SUM(S12:S18)</f>
        <v>42</v>
      </c>
      <c r="T11" s="175">
        <f ca="1">SUM(T12:T18)</f>
        <v>2391</v>
      </c>
      <c r="U11" s="470">
        <f ca="1">T11/S11*100</f>
        <v>5692.8571428571431</v>
      </c>
      <c r="V11" s="168">
        <v>0</v>
      </c>
      <c r="W11" s="168">
        <v>0</v>
      </c>
      <c r="X11" s="168">
        <v>0</v>
      </c>
    </row>
    <row r="12" spans="1:24" s="225" customFormat="1" ht="41.25" customHeight="1" x14ac:dyDescent="0.15">
      <c r="A12" s="8" t="s">
        <v>68</v>
      </c>
      <c r="B12" s="15">
        <f t="shared" ref="B12:C18" si="0">D12+G12+J12+N12</f>
        <v>30.000000000000004</v>
      </c>
      <c r="C12" s="15">
        <f t="shared" ca="1" si="0"/>
        <v>2149.2041522491349</v>
      </c>
      <c r="D12" s="15">
        <v>23.8</v>
      </c>
      <c r="E12" s="16">
        <v>1900</v>
      </c>
      <c r="F12" s="17">
        <f t="shared" ref="F12:F18" si="1">E12/D12*100</f>
        <v>7983.1932773109247</v>
      </c>
      <c r="G12" s="18">
        <v>0.3</v>
      </c>
      <c r="H12" s="18">
        <v>5.4</v>
      </c>
      <c r="I12" s="17">
        <f t="shared" ref="I12:I15" si="2">H12/G12*100</f>
        <v>1800.0000000000005</v>
      </c>
      <c r="J12" s="18">
        <v>4.0999999999999996</v>
      </c>
      <c r="K12" s="167">
        <f ca="1">$L$11*10*J12/1000</f>
        <v>138.80415224913492</v>
      </c>
      <c r="L12" s="17">
        <f t="shared" ref="L12:L18" ca="1" si="3">K12/J12*100</f>
        <v>3385.4671280276812</v>
      </c>
      <c r="M12" s="18"/>
      <c r="N12" s="18">
        <v>1.8</v>
      </c>
      <c r="O12" s="167">
        <v>105</v>
      </c>
      <c r="P12" s="17">
        <f t="shared" ref="P12:P18" si="4">O12/N12*100</f>
        <v>5833.333333333333</v>
      </c>
      <c r="Q12" s="18">
        <f t="shared" ref="Q12:R18" si="5">S12+V12</f>
        <v>14</v>
      </c>
      <c r="R12" s="520">
        <f t="shared" si="5"/>
        <v>800</v>
      </c>
      <c r="S12" s="520">
        <v>14</v>
      </c>
      <c r="T12" s="521">
        <v>800</v>
      </c>
      <c r="U12" s="17">
        <f t="shared" ref="U12:U18" si="6">T12/S12*100</f>
        <v>5714.2857142857147</v>
      </c>
      <c r="V12" s="168">
        <v>0</v>
      </c>
      <c r="W12" s="168">
        <v>0</v>
      </c>
      <c r="X12" s="168">
        <v>0</v>
      </c>
    </row>
    <row r="13" spans="1:24" s="225" customFormat="1" ht="41.25" customHeight="1" x14ac:dyDescent="0.15">
      <c r="A13" s="8" t="s">
        <v>69</v>
      </c>
      <c r="B13" s="15">
        <f t="shared" si="0"/>
        <v>1.7999999999999998</v>
      </c>
      <c r="C13" s="15">
        <f t="shared" si="0"/>
        <v>111</v>
      </c>
      <c r="D13" s="247">
        <v>1.4</v>
      </c>
      <c r="E13" s="16">
        <v>90</v>
      </c>
      <c r="F13" s="17">
        <f t="shared" si="1"/>
        <v>6428.5714285714294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8"/>
      <c r="N13" s="18">
        <v>0.4</v>
      </c>
      <c r="O13" s="167">
        <v>21</v>
      </c>
      <c r="P13" s="17">
        <f t="shared" si="4"/>
        <v>5250</v>
      </c>
      <c r="Q13" s="18">
        <f t="shared" si="5"/>
        <v>9</v>
      </c>
      <c r="R13" s="520">
        <f t="shared" si="5"/>
        <v>510</v>
      </c>
      <c r="S13" s="522">
        <v>9</v>
      </c>
      <c r="T13" s="521">
        <v>510</v>
      </c>
      <c r="U13" s="17">
        <f t="shared" si="6"/>
        <v>5666.6666666666661</v>
      </c>
      <c r="V13" s="168">
        <v>0</v>
      </c>
      <c r="W13" s="168">
        <v>0</v>
      </c>
      <c r="X13" s="168">
        <v>0</v>
      </c>
    </row>
    <row r="14" spans="1:24" s="225" customFormat="1" ht="41.25" customHeight="1" x14ac:dyDescent="0.15">
      <c r="A14" s="8" t="s">
        <v>70</v>
      </c>
      <c r="B14" s="15">
        <f t="shared" si="0"/>
        <v>32.4</v>
      </c>
      <c r="C14" s="15">
        <f t="shared" si="0"/>
        <v>1357.5</v>
      </c>
      <c r="D14" s="18">
        <v>7.3</v>
      </c>
      <c r="E14" s="16">
        <v>490</v>
      </c>
      <c r="F14" s="17">
        <f t="shared" si="1"/>
        <v>6712.3287671232874</v>
      </c>
      <c r="G14" s="18">
        <v>0.1</v>
      </c>
      <c r="H14" s="18">
        <v>1.7</v>
      </c>
      <c r="I14" s="17">
        <f t="shared" si="2"/>
        <v>1700</v>
      </c>
      <c r="J14" s="167">
        <v>24.4</v>
      </c>
      <c r="K14" s="167">
        <v>830</v>
      </c>
      <c r="L14" s="17">
        <f t="shared" si="3"/>
        <v>3401.6393442622957</v>
      </c>
      <c r="M14" s="18"/>
      <c r="N14" s="167">
        <v>0.6</v>
      </c>
      <c r="O14" s="167">
        <v>35.799999999999997</v>
      </c>
      <c r="P14" s="17">
        <f t="shared" si="4"/>
        <v>5966.6666666666661</v>
      </c>
      <c r="Q14" s="18">
        <f t="shared" si="5"/>
        <v>0.5</v>
      </c>
      <c r="R14" s="520">
        <f t="shared" si="5"/>
        <v>27</v>
      </c>
      <c r="S14" s="521">
        <v>0.5</v>
      </c>
      <c r="T14" s="521">
        <v>27</v>
      </c>
      <c r="U14" s="17">
        <f t="shared" si="6"/>
        <v>5400</v>
      </c>
      <c r="V14" s="168">
        <v>0</v>
      </c>
      <c r="W14" s="168">
        <v>0</v>
      </c>
      <c r="X14" s="168">
        <v>0</v>
      </c>
    </row>
    <row r="15" spans="1:24" s="225" customFormat="1" ht="41.25" customHeight="1" x14ac:dyDescent="0.15">
      <c r="A15" s="8" t="s">
        <v>71</v>
      </c>
      <c r="B15" s="15">
        <f t="shared" si="0"/>
        <v>9.2999999999999989</v>
      </c>
      <c r="C15" s="15">
        <f t="shared" si="0"/>
        <v>657.5</v>
      </c>
      <c r="D15" s="247">
        <v>7.9</v>
      </c>
      <c r="E15" s="16">
        <v>610</v>
      </c>
      <c r="F15" s="17">
        <f t="shared" si="1"/>
        <v>7721.5189873417712</v>
      </c>
      <c r="G15" s="18">
        <v>0.1</v>
      </c>
      <c r="H15" s="18">
        <v>1.5</v>
      </c>
      <c r="I15" s="17">
        <f t="shared" si="2"/>
        <v>1500</v>
      </c>
      <c r="J15" s="167">
        <v>1.1000000000000001</v>
      </c>
      <c r="K15" s="167">
        <v>35</v>
      </c>
      <c r="L15" s="17">
        <f t="shared" si="3"/>
        <v>3181.8181818181815</v>
      </c>
      <c r="M15" s="18"/>
      <c r="N15" s="18">
        <v>0.2</v>
      </c>
      <c r="O15" s="167">
        <v>11</v>
      </c>
      <c r="P15" s="17">
        <f t="shared" si="4"/>
        <v>5500</v>
      </c>
      <c r="Q15" s="18">
        <f t="shared" si="5"/>
        <v>12</v>
      </c>
      <c r="R15" s="520">
        <f t="shared" si="5"/>
        <v>684</v>
      </c>
      <c r="S15" s="523">
        <v>12</v>
      </c>
      <c r="T15" s="521">
        <v>684</v>
      </c>
      <c r="U15" s="17">
        <f t="shared" si="6"/>
        <v>5700</v>
      </c>
      <c r="V15" s="168">
        <v>0</v>
      </c>
      <c r="W15" s="168">
        <v>0</v>
      </c>
      <c r="X15" s="168">
        <v>0</v>
      </c>
    </row>
    <row r="16" spans="1:24" s="225" customFormat="1" ht="41.25" customHeight="1" x14ac:dyDescent="0.15">
      <c r="A16" s="8" t="s">
        <v>72</v>
      </c>
      <c r="B16" s="15">
        <f t="shared" si="0"/>
        <v>11.5</v>
      </c>
      <c r="C16" s="15">
        <f t="shared" si="0"/>
        <v>784.3</v>
      </c>
      <c r="D16" s="372">
        <v>8.8000000000000007</v>
      </c>
      <c r="E16" s="16">
        <v>690</v>
      </c>
      <c r="F16" s="17">
        <f t="shared" si="1"/>
        <v>7840.909090909091</v>
      </c>
      <c r="G16" s="168">
        <v>0</v>
      </c>
      <c r="H16" s="168">
        <v>0</v>
      </c>
      <c r="I16" s="168">
        <v>0</v>
      </c>
      <c r="J16" s="18">
        <v>2.5</v>
      </c>
      <c r="K16" s="167">
        <v>83</v>
      </c>
      <c r="L16" s="17">
        <f t="shared" si="3"/>
        <v>3320.0000000000005</v>
      </c>
      <c r="M16" s="18"/>
      <c r="N16" s="18">
        <v>0.2</v>
      </c>
      <c r="O16" s="167">
        <v>11.3</v>
      </c>
      <c r="P16" s="17">
        <f t="shared" si="4"/>
        <v>5650</v>
      </c>
      <c r="Q16" s="18">
        <f t="shared" si="5"/>
        <v>0</v>
      </c>
      <c r="R16" s="18">
        <f t="shared" ca="1" si="5"/>
        <v>0</v>
      </c>
      <c r="S16" s="18">
        <v>0</v>
      </c>
      <c r="T16" s="18">
        <f t="shared" ref="T16" ca="1" si="7">$U$11*10*S16/1000</f>
        <v>0</v>
      </c>
      <c r="U16" s="168">
        <v>0</v>
      </c>
      <c r="V16" s="168">
        <v>0</v>
      </c>
      <c r="W16" s="168">
        <v>0</v>
      </c>
      <c r="X16" s="168">
        <v>0</v>
      </c>
    </row>
    <row r="17" spans="1:24" s="225" customFormat="1" ht="41.25" customHeight="1" x14ac:dyDescent="0.15">
      <c r="A17" s="8" t="s">
        <v>73</v>
      </c>
      <c r="B17" s="15">
        <f t="shared" si="0"/>
        <v>13.399999999999999</v>
      </c>
      <c r="C17" s="15">
        <f t="shared" si="0"/>
        <v>1017.1</v>
      </c>
      <c r="D17" s="247">
        <v>12.5</v>
      </c>
      <c r="E17" s="16">
        <v>970</v>
      </c>
      <c r="F17" s="17">
        <f t="shared" si="1"/>
        <v>7759.9999999999991</v>
      </c>
      <c r="G17" s="168">
        <v>0</v>
      </c>
      <c r="H17" s="168">
        <v>0</v>
      </c>
      <c r="I17" s="168">
        <v>0</v>
      </c>
      <c r="J17" s="18">
        <v>0.2</v>
      </c>
      <c r="K17" s="167">
        <v>6.5</v>
      </c>
      <c r="L17" s="17">
        <f t="shared" si="3"/>
        <v>3250</v>
      </c>
      <c r="M17" s="18"/>
      <c r="N17" s="18">
        <v>0.7</v>
      </c>
      <c r="O17" s="167">
        <v>40.6</v>
      </c>
      <c r="P17" s="17">
        <f t="shared" si="4"/>
        <v>5800.0000000000009</v>
      </c>
      <c r="Q17" s="18">
        <f t="shared" si="5"/>
        <v>6</v>
      </c>
      <c r="R17" s="520">
        <f t="shared" si="5"/>
        <v>343</v>
      </c>
      <c r="S17" s="521">
        <v>6</v>
      </c>
      <c r="T17" s="521">
        <v>343</v>
      </c>
      <c r="U17" s="17">
        <f t="shared" si="6"/>
        <v>5716.6666666666661</v>
      </c>
      <c r="V17" s="168">
        <v>0</v>
      </c>
      <c r="W17" s="168">
        <v>0</v>
      </c>
      <c r="X17" s="168">
        <v>0</v>
      </c>
    </row>
    <row r="18" spans="1:24" s="225" customFormat="1" ht="41.25" customHeight="1" thickBot="1" x14ac:dyDescent="0.2">
      <c r="A18" s="9" t="s">
        <v>74</v>
      </c>
      <c r="B18" s="373">
        <f t="shared" si="0"/>
        <v>11.799999999999999</v>
      </c>
      <c r="C18" s="140">
        <f t="shared" si="0"/>
        <v>864.69999999999993</v>
      </c>
      <c r="D18" s="140">
        <v>10.9</v>
      </c>
      <c r="E18" s="170">
        <v>829.4</v>
      </c>
      <c r="F18" s="47">
        <f t="shared" si="1"/>
        <v>7609.1743119266057</v>
      </c>
      <c r="G18" s="169">
        <v>0</v>
      </c>
      <c r="H18" s="169">
        <v>0</v>
      </c>
      <c r="I18" s="169">
        <v>0</v>
      </c>
      <c r="J18" s="152">
        <v>0.7</v>
      </c>
      <c r="K18" s="152">
        <v>23.9</v>
      </c>
      <c r="L18" s="47">
        <f t="shared" si="3"/>
        <v>3414.2857142857147</v>
      </c>
      <c r="M18" s="152"/>
      <c r="N18" s="152">
        <v>0.2</v>
      </c>
      <c r="O18" s="152">
        <v>11.4</v>
      </c>
      <c r="P18" s="47">
        <f t="shared" si="4"/>
        <v>5700</v>
      </c>
      <c r="Q18" s="152">
        <f t="shared" si="5"/>
        <v>0.5</v>
      </c>
      <c r="R18" s="524">
        <f t="shared" si="5"/>
        <v>27</v>
      </c>
      <c r="S18" s="524">
        <v>0.5</v>
      </c>
      <c r="T18" s="524">
        <v>27</v>
      </c>
      <c r="U18" s="47">
        <f t="shared" si="6"/>
        <v>5400</v>
      </c>
      <c r="V18" s="169">
        <v>0</v>
      </c>
      <c r="W18" s="169">
        <v>0</v>
      </c>
      <c r="X18" s="169">
        <v>0</v>
      </c>
    </row>
    <row r="19" spans="1:24" s="83" customFormat="1" ht="12" customHeight="1" thickTop="1" x14ac:dyDescent="0.15">
      <c r="A19" s="42" t="s">
        <v>189</v>
      </c>
      <c r="B19" s="26"/>
      <c r="C19" s="26"/>
      <c r="D19" s="26"/>
      <c r="E19" s="26"/>
      <c r="F19" s="92"/>
      <c r="G19" s="26"/>
      <c r="H19" s="92"/>
      <c r="I19" s="93"/>
      <c r="J19" s="92"/>
      <c r="K19" s="92"/>
      <c r="L19" s="92"/>
      <c r="M19" s="92"/>
      <c r="N19" s="26"/>
      <c r="O19" s="26"/>
      <c r="P19" s="92"/>
    </row>
    <row r="20" spans="1:24" x14ac:dyDescent="0.15">
      <c r="A20" s="29"/>
      <c r="B20" s="52"/>
      <c r="C20" s="143"/>
      <c r="D20" s="52"/>
      <c r="E20" s="143"/>
      <c r="F20" s="52"/>
      <c r="G20" s="52"/>
      <c r="H20" s="143"/>
      <c r="I20" s="52"/>
      <c r="J20" s="52"/>
      <c r="K20" s="143"/>
      <c r="L20" s="52"/>
      <c r="N20" s="52"/>
      <c r="O20" s="143"/>
      <c r="P20" s="52"/>
      <c r="Q20" s="52"/>
      <c r="R20" s="143"/>
      <c r="S20" s="52"/>
      <c r="T20" s="143"/>
      <c r="U20" s="143"/>
      <c r="V20" s="143"/>
      <c r="W20" s="143"/>
      <c r="X20" s="143"/>
    </row>
    <row r="21" spans="1:24" x14ac:dyDescent="0.15">
      <c r="A21" s="29"/>
      <c r="B21" s="52"/>
      <c r="C21" s="143"/>
      <c r="D21" s="52"/>
      <c r="E21" s="143"/>
      <c r="F21" s="52"/>
      <c r="G21" s="52"/>
      <c r="H21" s="143"/>
      <c r="I21" s="52"/>
      <c r="J21" s="52"/>
      <c r="K21" s="143"/>
      <c r="L21" s="52"/>
      <c r="N21" s="52"/>
      <c r="O21" s="143"/>
      <c r="P21" s="52"/>
      <c r="Q21" s="52"/>
      <c r="R21" s="143"/>
      <c r="S21" s="52"/>
      <c r="T21" s="143"/>
      <c r="U21" s="143"/>
      <c r="V21" s="143"/>
      <c r="W21" s="143"/>
      <c r="X21" s="143"/>
    </row>
    <row r="22" spans="1:24" x14ac:dyDescent="0.15">
      <c r="A22" s="29"/>
      <c r="B22" s="52"/>
      <c r="C22" s="143"/>
      <c r="D22" s="52"/>
      <c r="E22" s="143"/>
      <c r="F22" s="52"/>
      <c r="G22" s="52"/>
      <c r="H22" s="143"/>
      <c r="I22" s="52"/>
      <c r="J22" s="52"/>
      <c r="K22" s="143"/>
      <c r="L22" s="52"/>
      <c r="N22" s="52"/>
      <c r="O22" s="143"/>
      <c r="P22" s="52"/>
      <c r="Q22" s="52"/>
      <c r="R22" s="143"/>
      <c r="S22" s="52"/>
      <c r="T22" s="143"/>
      <c r="U22" s="143"/>
      <c r="V22" s="143"/>
      <c r="W22" s="143"/>
      <c r="X22" s="143"/>
    </row>
  </sheetData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sqref="A1:I1"/>
    </sheetView>
  </sheetViews>
  <sheetFormatPr defaultRowHeight="13.5" x14ac:dyDescent="0.15"/>
  <cols>
    <col min="1" max="1" width="14.5546875" style="5" customWidth="1"/>
    <col min="2" max="2" width="8.44140625" style="48" customWidth="1"/>
    <col min="3" max="3" width="10.21875" style="49" customWidth="1"/>
    <col min="4" max="4" width="8.44140625" style="48" customWidth="1"/>
    <col min="5" max="5" width="9.21875" style="49" customWidth="1"/>
    <col min="6" max="6" width="9.109375" style="48" customWidth="1"/>
    <col min="7" max="7" width="8.44140625" style="48" customWidth="1"/>
    <col min="8" max="8" width="8.44140625" style="49" customWidth="1"/>
    <col min="9" max="9" width="9.6640625" style="48" customWidth="1"/>
    <col min="10" max="10" width="1.44140625" style="141" customWidth="1"/>
    <col min="11" max="11" width="11.88671875" style="48" customWidth="1"/>
    <col min="12" max="12" width="11.88671875" style="49" customWidth="1"/>
    <col min="13" max="13" width="11.88671875" style="48" customWidth="1"/>
    <col min="14" max="15" width="11.88671875" style="49" customWidth="1"/>
    <col min="16" max="16" width="11.88671875" style="48" customWidth="1"/>
    <col min="17" max="16384" width="8.88671875" style="29"/>
  </cols>
  <sheetData>
    <row r="1" spans="1:21" s="139" customFormat="1" ht="45" customHeight="1" x14ac:dyDescent="0.25">
      <c r="A1" s="607" t="s">
        <v>190</v>
      </c>
      <c r="B1" s="607"/>
      <c r="C1" s="607"/>
      <c r="D1" s="607"/>
      <c r="E1" s="607"/>
      <c r="F1" s="607"/>
      <c r="G1" s="607"/>
      <c r="H1" s="607"/>
      <c r="I1" s="607"/>
      <c r="J1" s="153"/>
      <c r="K1" s="624" t="s">
        <v>191</v>
      </c>
      <c r="L1" s="624"/>
      <c r="M1" s="624"/>
      <c r="N1" s="624"/>
      <c r="O1" s="624"/>
      <c r="P1" s="624"/>
      <c r="Q1" s="178"/>
      <c r="R1" s="178"/>
      <c r="S1" s="178"/>
      <c r="T1" s="178"/>
      <c r="U1" s="178"/>
    </row>
    <row r="2" spans="1:21" s="13" customFormat="1" ht="25.5" customHeight="1" thickBot="1" x14ac:dyDescent="0.2">
      <c r="A2" s="10" t="s">
        <v>132</v>
      </c>
      <c r="B2" s="45"/>
      <c r="C2" s="46"/>
      <c r="D2" s="45"/>
      <c r="E2" s="45"/>
      <c r="F2" s="45"/>
      <c r="G2" s="45"/>
      <c r="H2" s="46"/>
      <c r="I2" s="45"/>
      <c r="J2" s="42"/>
      <c r="K2" s="45"/>
      <c r="L2" s="46"/>
      <c r="M2" s="45"/>
      <c r="N2" s="46"/>
      <c r="O2" s="46"/>
      <c r="P2" s="39" t="s">
        <v>133</v>
      </c>
    </row>
    <row r="3" spans="1:21" s="12" customFormat="1" ht="16.5" customHeight="1" thickTop="1" x14ac:dyDescent="0.15">
      <c r="A3" s="54" t="s">
        <v>79</v>
      </c>
      <c r="B3" s="618" t="s">
        <v>192</v>
      </c>
      <c r="C3" s="647"/>
      <c r="D3" s="647"/>
      <c r="E3" s="647"/>
      <c r="F3" s="647"/>
      <c r="G3" s="647"/>
      <c r="H3" s="647"/>
      <c r="I3" s="647"/>
      <c r="J3" s="14"/>
      <c r="K3" s="647"/>
      <c r="L3" s="647"/>
      <c r="M3" s="647"/>
      <c r="N3" s="647"/>
      <c r="O3" s="647"/>
      <c r="P3" s="647"/>
    </row>
    <row r="4" spans="1:21" s="12" customFormat="1" ht="15.95" customHeight="1" x14ac:dyDescent="0.15">
      <c r="A4" s="6" t="s">
        <v>82</v>
      </c>
      <c r="B4" s="80" t="s">
        <v>162</v>
      </c>
      <c r="C4" s="70" t="s">
        <v>9</v>
      </c>
      <c r="D4" s="648" t="s">
        <v>193</v>
      </c>
      <c r="E4" s="649"/>
      <c r="F4" s="650"/>
      <c r="G4" s="652" t="s">
        <v>60</v>
      </c>
      <c r="H4" s="652"/>
      <c r="I4" s="652"/>
      <c r="J4" s="14"/>
      <c r="K4" s="649" t="s">
        <v>194</v>
      </c>
      <c r="L4" s="649"/>
      <c r="M4" s="650"/>
      <c r="N4" s="649" t="s">
        <v>195</v>
      </c>
      <c r="O4" s="649"/>
      <c r="P4" s="649"/>
    </row>
    <row r="5" spans="1:21" s="12" customFormat="1" ht="15.95" customHeight="1" x14ac:dyDescent="0.15">
      <c r="A5" s="6" t="s">
        <v>86</v>
      </c>
      <c r="B5" s="88"/>
      <c r="C5" s="14"/>
      <c r="D5" s="80" t="s">
        <v>168</v>
      </c>
      <c r="E5" s="71" t="s">
        <v>9</v>
      </c>
      <c r="F5" s="101"/>
      <c r="G5" s="60" t="s">
        <v>168</v>
      </c>
      <c r="H5" s="71" t="s">
        <v>9</v>
      </c>
      <c r="I5" s="121"/>
      <c r="J5" s="14"/>
      <c r="K5" s="60" t="s">
        <v>168</v>
      </c>
      <c r="L5" s="71" t="s">
        <v>9</v>
      </c>
      <c r="M5" s="101"/>
      <c r="N5" s="60" t="s">
        <v>168</v>
      </c>
      <c r="O5" s="71" t="s">
        <v>9</v>
      </c>
      <c r="P5" s="121"/>
    </row>
    <row r="6" spans="1:21" s="12" customFormat="1" ht="15.95" customHeight="1" x14ac:dyDescent="0.15">
      <c r="A6" s="62" t="s">
        <v>58</v>
      </c>
      <c r="B6" s="55" t="s">
        <v>6</v>
      </c>
      <c r="C6" s="73" t="s">
        <v>7</v>
      </c>
      <c r="D6" s="55" t="s">
        <v>6</v>
      </c>
      <c r="E6" s="73" t="s">
        <v>7</v>
      </c>
      <c r="F6" s="134" t="s">
        <v>149</v>
      </c>
      <c r="G6" s="55" t="s">
        <v>6</v>
      </c>
      <c r="H6" s="75" t="s">
        <v>7</v>
      </c>
      <c r="I6" s="135" t="s">
        <v>149</v>
      </c>
      <c r="J6" s="14"/>
      <c r="K6" s="55" t="s">
        <v>6</v>
      </c>
      <c r="L6" s="73" t="s">
        <v>7</v>
      </c>
      <c r="M6" s="134" t="s">
        <v>149</v>
      </c>
      <c r="N6" s="55" t="s">
        <v>6</v>
      </c>
      <c r="O6" s="73" t="s">
        <v>7</v>
      </c>
      <c r="P6" s="135" t="s">
        <v>149</v>
      </c>
    </row>
    <row r="7" spans="1:21" s="13" customFormat="1" ht="41.25" customHeight="1" x14ac:dyDescent="0.15">
      <c r="A7" s="6">
        <v>2011</v>
      </c>
      <c r="B7" s="20">
        <v>208.51000000000002</v>
      </c>
      <c r="C7" s="194">
        <v>2322.8100000000004</v>
      </c>
      <c r="D7" s="164">
        <v>177.31</v>
      </c>
      <c r="E7" s="164">
        <v>1397.97</v>
      </c>
      <c r="F7" s="165">
        <v>788</v>
      </c>
      <c r="G7" s="164">
        <v>17.399999999999999</v>
      </c>
      <c r="H7" s="164">
        <v>729</v>
      </c>
      <c r="I7" s="165">
        <v>4189</v>
      </c>
      <c r="J7" s="164"/>
      <c r="K7" s="226" t="s">
        <v>59</v>
      </c>
      <c r="L7" s="226" t="s">
        <v>59</v>
      </c>
      <c r="M7" s="226" t="s">
        <v>59</v>
      </c>
      <c r="N7" s="164">
        <v>13.799999999999999</v>
      </c>
      <c r="O7" s="164">
        <v>195.84</v>
      </c>
      <c r="P7" s="165">
        <v>1418</v>
      </c>
      <c r="Q7" s="136"/>
      <c r="R7" s="136"/>
      <c r="S7" s="23"/>
    </row>
    <row r="8" spans="1:21" s="13" customFormat="1" ht="41.25" customHeight="1" x14ac:dyDescent="0.15">
      <c r="A8" s="6">
        <v>2012</v>
      </c>
      <c r="B8" s="20">
        <v>242.77999999999997</v>
      </c>
      <c r="C8" s="20">
        <v>2577.8402000000001</v>
      </c>
      <c r="D8" s="164">
        <v>215.63</v>
      </c>
      <c r="E8" s="164">
        <v>1789.1290000000001</v>
      </c>
      <c r="F8" s="184">
        <v>820</v>
      </c>
      <c r="G8" s="164">
        <v>14.88</v>
      </c>
      <c r="H8" s="164">
        <v>663.68240000000003</v>
      </c>
      <c r="I8" s="184">
        <v>4326.5714285714284</v>
      </c>
      <c r="J8" s="164"/>
      <c r="K8" s="164">
        <v>0.91999999999999993</v>
      </c>
      <c r="L8" s="164">
        <v>9.6983999999999995</v>
      </c>
      <c r="M8" s="184">
        <v>304.57142857142856</v>
      </c>
      <c r="N8" s="164">
        <v>11.35</v>
      </c>
      <c r="O8" s="164">
        <v>115.3304</v>
      </c>
      <c r="P8" s="184">
        <v>1274.4285714285713</v>
      </c>
      <c r="Q8" s="136"/>
      <c r="R8" s="136"/>
      <c r="S8" s="23"/>
    </row>
    <row r="9" spans="1:21" s="13" customFormat="1" ht="41.25" customHeight="1" x14ac:dyDescent="0.15">
      <c r="A9" s="6">
        <v>2013</v>
      </c>
      <c r="B9" s="20">
        <v>151.1</v>
      </c>
      <c r="C9" s="194">
        <v>2646.1</v>
      </c>
      <c r="D9" s="164">
        <v>131</v>
      </c>
      <c r="E9" s="164">
        <v>1958.5</v>
      </c>
      <c r="F9" s="184">
        <v>1495</v>
      </c>
      <c r="G9" s="164">
        <v>11</v>
      </c>
      <c r="H9" s="164">
        <v>485.7</v>
      </c>
      <c r="I9" s="184">
        <v>4415</v>
      </c>
      <c r="J9" s="164"/>
      <c r="K9" s="226" t="s">
        <v>59</v>
      </c>
      <c r="L9" s="226" t="s">
        <v>59</v>
      </c>
      <c r="M9" s="226" t="s">
        <v>59</v>
      </c>
      <c r="N9" s="164">
        <v>9.1</v>
      </c>
      <c r="O9" s="164">
        <v>201.9</v>
      </c>
      <c r="P9" s="184">
        <v>2218</v>
      </c>
      <c r="Q9" s="136"/>
      <c r="R9" s="136"/>
      <c r="S9" s="23"/>
    </row>
    <row r="10" spans="1:21" s="13" customFormat="1" ht="41.25" customHeight="1" x14ac:dyDescent="0.15">
      <c r="A10" s="6">
        <v>2014</v>
      </c>
      <c r="B10" s="20">
        <v>78.599999999999994</v>
      </c>
      <c r="C10" s="184">
        <v>1249.2</v>
      </c>
      <c r="D10" s="20">
        <v>54</v>
      </c>
      <c r="E10" s="480">
        <v>133</v>
      </c>
      <c r="F10" s="480">
        <v>247</v>
      </c>
      <c r="G10" s="20">
        <v>15.5</v>
      </c>
      <c r="H10" s="184">
        <v>1012</v>
      </c>
      <c r="I10" s="184">
        <v>6630</v>
      </c>
      <c r="J10" s="20"/>
      <c r="K10" s="481">
        <v>0</v>
      </c>
      <c r="L10" s="481">
        <v>0</v>
      </c>
      <c r="M10" s="481">
        <v>0</v>
      </c>
      <c r="N10" s="20">
        <v>9.1</v>
      </c>
      <c r="O10" s="480">
        <v>105</v>
      </c>
      <c r="P10" s="184">
        <v>1172</v>
      </c>
      <c r="Q10" s="136"/>
      <c r="R10" s="136"/>
      <c r="S10" s="23"/>
    </row>
    <row r="11" spans="1:21" s="25" customFormat="1" ht="41.25" customHeight="1" x14ac:dyDescent="0.15">
      <c r="A11" s="7">
        <v>2015</v>
      </c>
      <c r="B11" s="441">
        <f>D11+G11+K11+N11</f>
        <v>307.3</v>
      </c>
      <c r="C11" s="525">
        <f>E11+H11+L11+O11</f>
        <v>10326.200000000001</v>
      </c>
      <c r="D11" s="525">
        <f>SUM(D12:D18)</f>
        <v>294.60000000000002</v>
      </c>
      <c r="E11" s="525">
        <f>SUM(E12:E18)</f>
        <v>9819</v>
      </c>
      <c r="F11" s="525">
        <f>E11/D11*100</f>
        <v>3332.9938900203665</v>
      </c>
      <c r="G11" s="525">
        <f>SUM(G12:G18)</f>
        <v>6.7</v>
      </c>
      <c r="H11" s="526">
        <f>SUM(H12:H18)</f>
        <v>421.1</v>
      </c>
      <c r="I11" s="526">
        <f>H11/G11*100</f>
        <v>6285.0746268656721</v>
      </c>
      <c r="J11" s="525"/>
      <c r="K11" s="525">
        <f>SUM(K12:K18)</f>
        <v>2.6</v>
      </c>
      <c r="L11" s="525">
        <f>SUM(L12:L18)</f>
        <v>36</v>
      </c>
      <c r="M11" s="525">
        <f>L11/K11*100</f>
        <v>1384.6153846153845</v>
      </c>
      <c r="N11" s="593">
        <f>SUM(N12:N18)</f>
        <v>3.4</v>
      </c>
      <c r="O11" s="593">
        <f>SUM(O12:O18)</f>
        <v>50.1</v>
      </c>
      <c r="P11" s="594">
        <f>O11/N11*100</f>
        <v>1473.5294117647061</v>
      </c>
      <c r="Q11" s="468"/>
      <c r="R11" s="468"/>
      <c r="S11" s="469"/>
    </row>
    <row r="12" spans="1:21" s="13" customFormat="1" ht="41.25" customHeight="1" x14ac:dyDescent="0.15">
      <c r="A12" s="8" t="s">
        <v>298</v>
      </c>
      <c r="B12" s="480">
        <f t="shared" ref="B12:C18" si="0">D12+G12+K12+N12</f>
        <v>48.000000000000007</v>
      </c>
      <c r="C12" s="527">
        <f t="shared" si="0"/>
        <v>1591</v>
      </c>
      <c r="D12" s="528">
        <v>45.7</v>
      </c>
      <c r="E12" s="527">
        <v>1523</v>
      </c>
      <c r="F12" s="528">
        <f t="shared" ref="F12:F18" si="1">E12/D12*100</f>
        <v>3332.6039387308533</v>
      </c>
      <c r="G12" s="528">
        <v>0.7</v>
      </c>
      <c r="H12" s="529">
        <v>44</v>
      </c>
      <c r="I12" s="530">
        <f t="shared" ref="I12:I17" si="2">H12/G12*100</f>
        <v>6285.7142857142862</v>
      </c>
      <c r="J12" s="531"/>
      <c r="K12" s="481">
        <v>0</v>
      </c>
      <c r="L12" s="481">
        <v>0</v>
      </c>
      <c r="M12" s="481">
        <v>0</v>
      </c>
      <c r="N12" s="595">
        <v>1.6</v>
      </c>
      <c r="O12" s="595">
        <v>24</v>
      </c>
      <c r="P12" s="591">
        <f t="shared" ref="P12:P17" si="3">O12/N12*100</f>
        <v>1500</v>
      </c>
      <c r="Q12" s="136"/>
      <c r="R12" s="136"/>
      <c r="S12" s="23"/>
    </row>
    <row r="13" spans="1:21" s="13" customFormat="1" ht="41.25" customHeight="1" x14ac:dyDescent="0.15">
      <c r="A13" s="8" t="s">
        <v>299</v>
      </c>
      <c r="B13" s="480">
        <f t="shared" si="0"/>
        <v>32.5</v>
      </c>
      <c r="C13" s="527">
        <f t="shared" si="0"/>
        <v>1132.5</v>
      </c>
      <c r="D13" s="532">
        <v>25.1</v>
      </c>
      <c r="E13" s="527">
        <v>827</v>
      </c>
      <c r="F13" s="532">
        <f t="shared" si="1"/>
        <v>3294.8207171314743</v>
      </c>
      <c r="G13" s="528">
        <v>4.2</v>
      </c>
      <c r="H13" s="529">
        <v>261</v>
      </c>
      <c r="I13" s="530">
        <f t="shared" si="2"/>
        <v>6214.2857142857138</v>
      </c>
      <c r="J13" s="531"/>
      <c r="K13" s="527">
        <v>2.6</v>
      </c>
      <c r="L13" s="527">
        <v>36</v>
      </c>
      <c r="M13" s="527">
        <f t="shared" ref="M13" si="4">L13/K13*100</f>
        <v>1384.6153846153845</v>
      </c>
      <c r="N13" s="596">
        <v>0.6</v>
      </c>
      <c r="O13" s="597">
        <v>8.5</v>
      </c>
      <c r="P13" s="596">
        <f t="shared" si="3"/>
        <v>1416.6666666666667</v>
      </c>
      <c r="Q13" s="136"/>
      <c r="R13" s="136"/>
      <c r="S13" s="23"/>
    </row>
    <row r="14" spans="1:21" s="13" customFormat="1" ht="41.25" customHeight="1" x14ac:dyDescent="0.15">
      <c r="A14" s="8" t="s">
        <v>300</v>
      </c>
      <c r="B14" s="480">
        <f t="shared" si="0"/>
        <v>25.9</v>
      </c>
      <c r="C14" s="527">
        <f t="shared" si="0"/>
        <v>891.1</v>
      </c>
      <c r="D14" s="528">
        <v>24.1</v>
      </c>
      <c r="E14" s="527">
        <v>795</v>
      </c>
      <c r="F14" s="528">
        <f t="shared" si="1"/>
        <v>3298.7551867219913</v>
      </c>
      <c r="G14" s="527">
        <v>1.4</v>
      </c>
      <c r="H14" s="527">
        <v>90</v>
      </c>
      <c r="I14" s="530">
        <f t="shared" si="2"/>
        <v>6428.5714285714294</v>
      </c>
      <c r="J14" s="531"/>
      <c r="K14" s="481">
        <v>0</v>
      </c>
      <c r="L14" s="481">
        <v>0</v>
      </c>
      <c r="M14" s="481">
        <v>0</v>
      </c>
      <c r="N14" s="596">
        <v>0.4</v>
      </c>
      <c r="O14" s="597">
        <v>6.1</v>
      </c>
      <c r="P14" s="592">
        <f t="shared" si="3"/>
        <v>1524.9999999999998</v>
      </c>
      <c r="Q14" s="136"/>
      <c r="R14" s="136"/>
      <c r="S14" s="23"/>
    </row>
    <row r="15" spans="1:21" s="13" customFormat="1" ht="41.25" customHeight="1" x14ac:dyDescent="0.15">
      <c r="A15" s="8" t="s">
        <v>301</v>
      </c>
      <c r="B15" s="442">
        <f t="shared" si="0"/>
        <v>39.4</v>
      </c>
      <c r="C15" s="527">
        <f t="shared" si="0"/>
        <v>1345.1</v>
      </c>
      <c r="D15" s="527">
        <v>38.9</v>
      </c>
      <c r="E15" s="527">
        <v>1333</v>
      </c>
      <c r="F15" s="527">
        <f t="shared" si="1"/>
        <v>3426.7352185089976</v>
      </c>
      <c r="G15" s="527">
        <v>0.1</v>
      </c>
      <c r="H15" s="527">
        <v>6.3</v>
      </c>
      <c r="I15" s="530">
        <f t="shared" si="2"/>
        <v>6299.9999999999991</v>
      </c>
      <c r="J15" s="531"/>
      <c r="K15" s="481">
        <v>0</v>
      </c>
      <c r="L15" s="481">
        <v>0</v>
      </c>
      <c r="M15" s="481">
        <v>0</v>
      </c>
      <c r="N15" s="595">
        <v>0.4</v>
      </c>
      <c r="O15" s="595">
        <v>5.8</v>
      </c>
      <c r="P15" s="591">
        <f t="shared" si="3"/>
        <v>1449.9999999999998</v>
      </c>
      <c r="Q15" s="136"/>
      <c r="R15" s="136"/>
      <c r="S15" s="23"/>
    </row>
    <row r="16" spans="1:21" s="13" customFormat="1" ht="41.25" customHeight="1" x14ac:dyDescent="0.15">
      <c r="A16" s="8" t="s">
        <v>302</v>
      </c>
      <c r="B16" s="480">
        <f t="shared" si="0"/>
        <v>67.7</v>
      </c>
      <c r="C16" s="527">
        <f t="shared" si="0"/>
        <v>2260</v>
      </c>
      <c r="D16" s="532">
        <v>67.7</v>
      </c>
      <c r="E16" s="527">
        <v>2260</v>
      </c>
      <c r="F16" s="532">
        <f t="shared" si="1"/>
        <v>3338.2570162481534</v>
      </c>
      <c r="G16" s="481">
        <v>0</v>
      </c>
      <c r="H16" s="481">
        <v>0</v>
      </c>
      <c r="I16" s="481">
        <v>0</v>
      </c>
      <c r="J16" s="531"/>
      <c r="K16" s="481">
        <v>0</v>
      </c>
      <c r="L16" s="481">
        <v>0</v>
      </c>
      <c r="M16" s="481">
        <v>0</v>
      </c>
      <c r="N16" s="481">
        <v>0</v>
      </c>
      <c r="O16" s="481">
        <v>0</v>
      </c>
      <c r="P16" s="481">
        <v>0</v>
      </c>
      <c r="Q16" s="136"/>
      <c r="R16" s="136"/>
      <c r="S16" s="23"/>
    </row>
    <row r="17" spans="1:19" s="13" customFormat="1" ht="41.25" customHeight="1" x14ac:dyDescent="0.15">
      <c r="A17" s="8" t="s">
        <v>303</v>
      </c>
      <c r="B17" s="480">
        <f t="shared" si="0"/>
        <v>51.499999999999993</v>
      </c>
      <c r="C17" s="527">
        <f t="shared" si="0"/>
        <v>1715.5</v>
      </c>
      <c r="D17" s="528">
        <v>50.8</v>
      </c>
      <c r="E17" s="527">
        <v>1690</v>
      </c>
      <c r="F17" s="528">
        <f t="shared" si="1"/>
        <v>3326.7716535433074</v>
      </c>
      <c r="G17" s="527">
        <v>0.3</v>
      </c>
      <c r="H17" s="527">
        <v>19.8</v>
      </c>
      <c r="I17" s="530">
        <f t="shared" si="2"/>
        <v>6600</v>
      </c>
      <c r="J17" s="531"/>
      <c r="K17" s="481">
        <v>0</v>
      </c>
      <c r="L17" s="481">
        <v>0</v>
      </c>
      <c r="M17" s="481">
        <v>0</v>
      </c>
      <c r="N17" s="596">
        <v>0.4</v>
      </c>
      <c r="O17" s="597">
        <v>5.7</v>
      </c>
      <c r="P17" s="592">
        <f t="shared" si="3"/>
        <v>1425</v>
      </c>
      <c r="Q17" s="136"/>
      <c r="R17" s="136"/>
      <c r="S17" s="23"/>
    </row>
    <row r="18" spans="1:19" s="13" customFormat="1" ht="41.25" customHeight="1" thickBot="1" x14ac:dyDescent="0.2">
      <c r="A18" s="9" t="s">
        <v>304</v>
      </c>
      <c r="B18" s="533">
        <f t="shared" si="0"/>
        <v>42.3</v>
      </c>
      <c r="C18" s="534">
        <f t="shared" si="0"/>
        <v>1391</v>
      </c>
      <c r="D18" s="535">
        <v>42.3</v>
      </c>
      <c r="E18" s="534">
        <v>1391</v>
      </c>
      <c r="F18" s="535">
        <f t="shared" si="1"/>
        <v>3288.4160756501183</v>
      </c>
      <c r="G18" s="590">
        <v>0</v>
      </c>
      <c r="H18" s="590">
        <v>0</v>
      </c>
      <c r="I18" s="590">
        <v>0</v>
      </c>
      <c r="J18" s="531"/>
      <c r="K18" s="590">
        <v>0</v>
      </c>
      <c r="L18" s="590">
        <v>0</v>
      </c>
      <c r="M18" s="590">
        <v>0</v>
      </c>
      <c r="N18" s="590">
        <v>0</v>
      </c>
      <c r="O18" s="590">
        <v>0</v>
      </c>
      <c r="P18" s="590">
        <v>0</v>
      </c>
      <c r="Q18" s="136"/>
      <c r="R18" s="136"/>
      <c r="S18" s="23"/>
    </row>
    <row r="19" spans="1:19" s="83" customFormat="1" ht="12" customHeight="1" thickTop="1" x14ac:dyDescent="0.15">
      <c r="A19" s="42" t="s">
        <v>99</v>
      </c>
      <c r="B19" s="26"/>
      <c r="C19" s="26"/>
      <c r="D19" s="26"/>
      <c r="E19" s="26"/>
      <c r="F19" s="92"/>
      <c r="G19" s="26"/>
      <c r="H19" s="92"/>
      <c r="I19" s="93"/>
      <c r="J19" s="92"/>
      <c r="K19" s="92"/>
      <c r="L19" s="92"/>
      <c r="M19" s="92"/>
      <c r="N19" s="26"/>
      <c r="O19" s="26"/>
      <c r="P19" s="92"/>
    </row>
    <row r="20" spans="1:19" x14ac:dyDescent="0.15">
      <c r="A20" s="29"/>
      <c r="B20" s="53"/>
      <c r="C20" s="53"/>
      <c r="D20" s="53"/>
      <c r="E20" s="53"/>
      <c r="F20" s="53"/>
      <c r="G20" s="138"/>
      <c r="H20" s="53"/>
      <c r="I20" s="53"/>
      <c r="J20" s="50"/>
      <c r="K20" s="53"/>
      <c r="L20" s="53"/>
      <c r="M20" s="53"/>
      <c r="N20" s="53"/>
      <c r="O20" s="53"/>
      <c r="P20" s="53"/>
    </row>
    <row r="21" spans="1:19" x14ac:dyDescent="0.15">
      <c r="A21" s="29"/>
      <c r="B21" s="53"/>
      <c r="C21" s="53"/>
      <c r="D21" s="53"/>
      <c r="E21" s="53"/>
      <c r="F21" s="53"/>
      <c r="G21" s="138"/>
      <c r="H21" s="53"/>
      <c r="I21" s="53"/>
      <c r="J21" s="50"/>
      <c r="K21" s="53"/>
      <c r="L21" s="53"/>
      <c r="M21" s="53"/>
      <c r="N21" s="53"/>
      <c r="O21" s="53"/>
      <c r="P21" s="53"/>
    </row>
    <row r="22" spans="1:19" x14ac:dyDescent="0.15">
      <c r="A22" s="29"/>
      <c r="B22" s="53"/>
      <c r="C22" s="53"/>
      <c r="D22" s="53"/>
      <c r="E22" s="53"/>
      <c r="F22" s="53"/>
      <c r="G22" s="138"/>
      <c r="H22" s="53"/>
      <c r="I22" s="53"/>
      <c r="J22" s="50"/>
      <c r="K22" s="53"/>
      <c r="L22" s="53"/>
      <c r="M22" s="53"/>
      <c r="N22" s="53"/>
      <c r="O22" s="53"/>
      <c r="P22" s="53"/>
    </row>
    <row r="23" spans="1:19" x14ac:dyDescent="0.15">
      <c r="A23" s="29"/>
      <c r="B23" s="53"/>
      <c r="C23" s="53"/>
      <c r="D23" s="53"/>
      <c r="E23" s="53"/>
      <c r="F23" s="53"/>
      <c r="G23" s="138"/>
      <c r="H23" s="53"/>
      <c r="I23" s="53"/>
      <c r="J23" s="50"/>
      <c r="K23" s="53"/>
      <c r="L23" s="53"/>
      <c r="M23" s="53"/>
      <c r="N23" s="53"/>
      <c r="O23" s="53"/>
      <c r="P23" s="53"/>
    </row>
    <row r="24" spans="1:19" x14ac:dyDescent="0.15">
      <c r="A24" s="29"/>
      <c r="B24" s="53"/>
      <c r="C24" s="53"/>
      <c r="D24" s="53"/>
      <c r="E24" s="53"/>
      <c r="F24" s="53"/>
      <c r="G24" s="138"/>
      <c r="H24" s="53"/>
      <c r="I24" s="53"/>
      <c r="J24" s="50"/>
      <c r="K24" s="53"/>
      <c r="L24" s="53"/>
      <c r="M24" s="53"/>
      <c r="N24" s="53"/>
      <c r="O24" s="53"/>
      <c r="P24" s="53"/>
    </row>
    <row r="25" spans="1:19" x14ac:dyDescent="0.15">
      <c r="A25" s="29"/>
      <c r="B25" s="53"/>
      <c r="C25" s="53"/>
      <c r="D25" s="53"/>
      <c r="E25" s="53"/>
      <c r="F25" s="53"/>
      <c r="G25" s="138"/>
      <c r="H25" s="53"/>
      <c r="I25" s="53"/>
      <c r="J25" s="50"/>
      <c r="K25" s="53"/>
      <c r="L25" s="53"/>
      <c r="M25" s="53"/>
      <c r="N25" s="53"/>
      <c r="O25" s="53"/>
      <c r="P25" s="53"/>
    </row>
    <row r="26" spans="1:19" x14ac:dyDescent="0.15">
      <c r="A26" s="29"/>
      <c r="B26" s="53"/>
      <c r="C26" s="53"/>
      <c r="D26" s="53"/>
      <c r="E26" s="53"/>
      <c r="F26" s="53"/>
      <c r="G26" s="138"/>
      <c r="H26" s="53"/>
      <c r="I26" s="53"/>
      <c r="J26" s="50"/>
      <c r="K26" s="53"/>
      <c r="L26" s="53"/>
      <c r="M26" s="53"/>
      <c r="N26" s="53"/>
      <c r="O26" s="53"/>
      <c r="P26" s="53"/>
    </row>
    <row r="27" spans="1:19" x14ac:dyDescent="0.15">
      <c r="A27" s="29"/>
      <c r="B27" s="53"/>
      <c r="C27" s="53"/>
      <c r="D27" s="53"/>
      <c r="E27" s="53"/>
      <c r="F27" s="53"/>
      <c r="G27" s="138"/>
      <c r="H27" s="53"/>
      <c r="I27" s="53"/>
      <c r="J27" s="50"/>
      <c r="K27" s="53"/>
      <c r="L27" s="53"/>
      <c r="M27" s="53"/>
      <c r="N27" s="53"/>
      <c r="O27" s="53"/>
      <c r="P27" s="53"/>
    </row>
    <row r="28" spans="1:19" x14ac:dyDescent="0.15">
      <c r="A28" s="29"/>
      <c r="B28" s="53"/>
      <c r="C28" s="53"/>
      <c r="D28" s="53"/>
      <c r="E28" s="53"/>
      <c r="F28" s="53"/>
      <c r="G28" s="138"/>
      <c r="H28" s="53"/>
      <c r="I28" s="53"/>
      <c r="J28" s="50"/>
      <c r="K28" s="53"/>
      <c r="L28" s="53"/>
      <c r="M28" s="53"/>
      <c r="N28" s="53"/>
      <c r="O28" s="53"/>
      <c r="P28" s="53"/>
    </row>
    <row r="29" spans="1:19" x14ac:dyDescent="0.15">
      <c r="A29" s="29"/>
      <c r="B29" s="53"/>
      <c r="C29" s="53"/>
      <c r="D29" s="53"/>
      <c r="E29" s="53"/>
      <c r="F29" s="53"/>
      <c r="G29" s="138"/>
      <c r="H29" s="53"/>
      <c r="I29" s="53"/>
      <c r="J29" s="50"/>
      <c r="K29" s="53"/>
      <c r="L29" s="53"/>
      <c r="M29" s="53"/>
      <c r="N29" s="53"/>
      <c r="O29" s="53"/>
      <c r="P29" s="53"/>
    </row>
    <row r="30" spans="1:19" x14ac:dyDescent="0.15">
      <c r="A30" s="29"/>
      <c r="B30" s="53"/>
      <c r="C30" s="53"/>
      <c r="D30" s="53"/>
      <c r="E30" s="53"/>
      <c r="F30" s="53"/>
      <c r="G30" s="138"/>
      <c r="H30" s="53"/>
      <c r="I30" s="53"/>
      <c r="J30" s="50"/>
      <c r="K30" s="53"/>
      <c r="L30" s="53"/>
      <c r="M30" s="53"/>
      <c r="N30" s="53"/>
      <c r="O30" s="53"/>
      <c r="P30" s="53"/>
    </row>
    <row r="31" spans="1:19" x14ac:dyDescent="0.15">
      <c r="A31" s="29"/>
      <c r="B31" s="53"/>
      <c r="C31" s="53"/>
      <c r="D31" s="53"/>
      <c r="E31" s="53"/>
      <c r="F31" s="53"/>
      <c r="G31" s="138"/>
      <c r="H31" s="53"/>
      <c r="I31" s="53"/>
      <c r="J31" s="50"/>
      <c r="K31" s="53"/>
      <c r="L31" s="53"/>
      <c r="M31" s="53"/>
      <c r="N31" s="53"/>
      <c r="O31" s="53"/>
      <c r="P31" s="53"/>
    </row>
    <row r="32" spans="1:19" x14ac:dyDescent="0.15">
      <c r="A32" s="29"/>
      <c r="B32" s="53"/>
      <c r="C32" s="53"/>
      <c r="D32" s="53"/>
      <c r="E32" s="53"/>
      <c r="F32" s="53"/>
      <c r="G32" s="138"/>
      <c r="H32" s="53"/>
      <c r="I32" s="53"/>
      <c r="J32" s="50"/>
      <c r="K32" s="53"/>
      <c r="L32" s="53"/>
      <c r="M32" s="53"/>
      <c r="N32" s="53"/>
      <c r="O32" s="53"/>
      <c r="P32" s="53"/>
    </row>
    <row r="33" spans="1:16" x14ac:dyDescent="0.15">
      <c r="A33" s="29"/>
      <c r="B33" s="53"/>
      <c r="C33" s="53"/>
      <c r="D33" s="53"/>
      <c r="E33" s="53"/>
      <c r="F33" s="53"/>
      <c r="G33" s="53"/>
      <c r="H33" s="53"/>
      <c r="I33" s="53"/>
      <c r="J33" s="50"/>
      <c r="K33" s="53"/>
      <c r="L33" s="53"/>
      <c r="M33" s="53"/>
      <c r="N33" s="53"/>
      <c r="O33" s="53"/>
      <c r="P33" s="53"/>
    </row>
    <row r="34" spans="1:16" x14ac:dyDescent="0.15">
      <c r="A34" s="29"/>
      <c r="B34" s="53"/>
      <c r="C34" s="53"/>
      <c r="D34" s="53"/>
      <c r="E34" s="53"/>
      <c r="F34" s="53"/>
      <c r="G34" s="53"/>
      <c r="H34" s="53"/>
      <c r="I34" s="53"/>
      <c r="J34" s="50"/>
      <c r="K34" s="53"/>
      <c r="L34" s="53"/>
      <c r="M34" s="53"/>
      <c r="N34" s="53"/>
      <c r="O34" s="53"/>
      <c r="P34" s="53"/>
    </row>
    <row r="35" spans="1:16" x14ac:dyDescent="0.15">
      <c r="A35" s="29"/>
      <c r="B35" s="53"/>
      <c r="C35" s="53"/>
      <c r="D35" s="53"/>
      <c r="E35" s="53"/>
      <c r="F35" s="53"/>
      <c r="G35" s="53"/>
      <c r="H35" s="53"/>
      <c r="I35" s="53"/>
      <c r="J35" s="50"/>
      <c r="K35" s="53"/>
      <c r="L35" s="53"/>
      <c r="M35" s="53"/>
      <c r="N35" s="53"/>
      <c r="O35" s="53"/>
      <c r="P35" s="53"/>
    </row>
    <row r="36" spans="1:16" x14ac:dyDescent="0.15">
      <c r="A36" s="29"/>
      <c r="B36" s="53"/>
      <c r="C36" s="53"/>
      <c r="D36" s="53"/>
      <c r="E36" s="53"/>
      <c r="F36" s="53"/>
      <c r="G36" s="53"/>
      <c r="H36" s="53"/>
      <c r="I36" s="53"/>
      <c r="J36" s="50"/>
      <c r="K36" s="53"/>
      <c r="L36" s="53"/>
      <c r="M36" s="53"/>
      <c r="N36" s="53"/>
      <c r="O36" s="53"/>
      <c r="P36" s="53"/>
    </row>
    <row r="37" spans="1:16" x14ac:dyDescent="0.15">
      <c r="A37" s="29"/>
      <c r="B37" s="53"/>
      <c r="C37" s="53"/>
      <c r="D37" s="53"/>
      <c r="E37" s="53"/>
      <c r="F37" s="53"/>
      <c r="G37" s="53"/>
      <c r="H37" s="53"/>
      <c r="I37" s="53"/>
      <c r="J37" s="50"/>
      <c r="K37" s="53"/>
      <c r="L37" s="53"/>
      <c r="M37" s="53"/>
      <c r="N37" s="53"/>
      <c r="O37" s="53"/>
      <c r="P37" s="53"/>
    </row>
    <row r="38" spans="1:16" x14ac:dyDescent="0.15">
      <c r="A38" s="29"/>
      <c r="B38" s="53"/>
      <c r="C38" s="53"/>
      <c r="D38" s="53"/>
      <c r="E38" s="53"/>
      <c r="F38" s="53"/>
      <c r="G38" s="53"/>
      <c r="H38" s="53"/>
      <c r="I38" s="53"/>
      <c r="J38" s="50"/>
      <c r="K38" s="53"/>
      <c r="L38" s="53"/>
      <c r="M38" s="53"/>
      <c r="N38" s="53"/>
      <c r="O38" s="53"/>
      <c r="P38" s="53"/>
    </row>
  </sheetData>
  <mergeCells count="8">
    <mergeCell ref="G4:I4"/>
    <mergeCell ref="D4:F4"/>
    <mergeCell ref="K1:P1"/>
    <mergeCell ref="A1:I1"/>
    <mergeCell ref="B3:I3"/>
    <mergeCell ref="K3:P3"/>
    <mergeCell ref="K4:M4"/>
    <mergeCell ref="N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verticalDpi="300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selection sqref="A1:G1"/>
    </sheetView>
  </sheetViews>
  <sheetFormatPr defaultRowHeight="13.5" x14ac:dyDescent="0.15"/>
  <cols>
    <col min="1" max="1" width="14.5546875" style="94" customWidth="1"/>
    <col min="2" max="4" width="11.88671875" style="94" customWidth="1"/>
    <col min="5" max="5" width="11.88671875" style="102" customWidth="1"/>
    <col min="6" max="6" width="11.88671875" style="27" customWidth="1"/>
    <col min="7" max="7" width="11.88671875" style="1" customWidth="1"/>
    <col min="8" max="8" width="2.77734375" style="1" customWidth="1"/>
    <col min="9" max="10" width="11.33203125" style="27" customWidth="1"/>
    <col min="11" max="11" width="11.33203125" style="1" customWidth="1"/>
    <col min="12" max="12" width="11.33203125" style="107" customWidth="1"/>
    <col min="13" max="13" width="11.33203125" style="27" customWidth="1"/>
    <col min="14" max="14" width="11.33203125" style="1" customWidth="1"/>
    <col min="15" max="19" width="8.88671875" style="83"/>
    <col min="20" max="20" width="5.33203125" style="83" customWidth="1"/>
    <col min="21" max="16384" width="8.88671875" style="83"/>
  </cols>
  <sheetData>
    <row r="1" spans="1:14" s="103" customFormat="1" ht="45" customHeight="1" x14ac:dyDescent="0.25">
      <c r="A1" s="625" t="s">
        <v>196</v>
      </c>
      <c r="B1" s="625"/>
      <c r="C1" s="625"/>
      <c r="D1" s="625"/>
      <c r="E1" s="625"/>
      <c r="F1" s="625"/>
      <c r="G1" s="625"/>
      <c r="H1" s="154"/>
      <c r="I1" s="605" t="s">
        <v>197</v>
      </c>
      <c r="J1" s="605"/>
      <c r="K1" s="605"/>
      <c r="L1" s="605"/>
      <c r="M1" s="605"/>
      <c r="N1" s="605"/>
    </row>
    <row r="2" spans="1:14" s="84" customFormat="1" ht="25.5" customHeight="1" thickBot="1" x14ac:dyDescent="0.2">
      <c r="A2" s="10" t="s">
        <v>132</v>
      </c>
      <c r="B2" s="10"/>
      <c r="C2" s="10"/>
      <c r="D2" s="10"/>
      <c r="E2" s="100"/>
      <c r="F2" s="105"/>
      <c r="G2" s="30"/>
      <c r="H2" s="34"/>
      <c r="I2" s="105"/>
      <c r="J2" s="105"/>
      <c r="K2" s="30"/>
      <c r="L2" s="106"/>
      <c r="M2" s="105"/>
      <c r="N2" s="39" t="s">
        <v>143</v>
      </c>
    </row>
    <row r="3" spans="1:14" s="35" customFormat="1" ht="16.5" customHeight="1" thickTop="1" x14ac:dyDescent="0.15">
      <c r="A3" s="54" t="s">
        <v>79</v>
      </c>
      <c r="B3" s="628" t="s">
        <v>198</v>
      </c>
      <c r="C3" s="629"/>
      <c r="D3" s="630"/>
      <c r="E3" s="656" t="s">
        <v>199</v>
      </c>
      <c r="F3" s="656"/>
      <c r="G3" s="656"/>
      <c r="H3" s="85"/>
      <c r="I3" s="656" t="s">
        <v>200</v>
      </c>
      <c r="J3" s="656"/>
      <c r="K3" s="656"/>
      <c r="L3" s="658" t="s">
        <v>201</v>
      </c>
      <c r="M3" s="656"/>
      <c r="N3" s="656"/>
    </row>
    <row r="4" spans="1:14" s="35" customFormat="1" ht="15.95" customHeight="1" x14ac:dyDescent="0.15">
      <c r="A4" s="6" t="s">
        <v>82</v>
      </c>
      <c r="B4" s="653" t="s">
        <v>202</v>
      </c>
      <c r="C4" s="654"/>
      <c r="D4" s="655"/>
      <c r="E4" s="660" t="s">
        <v>203</v>
      </c>
      <c r="F4" s="660"/>
      <c r="G4" s="660"/>
      <c r="H4" s="85"/>
      <c r="I4" s="657" t="s">
        <v>204</v>
      </c>
      <c r="J4" s="657"/>
      <c r="K4" s="657"/>
      <c r="L4" s="659" t="s">
        <v>293</v>
      </c>
      <c r="M4" s="657"/>
      <c r="N4" s="657"/>
    </row>
    <row r="5" spans="1:14" s="35" customFormat="1" ht="15.95" customHeight="1" x14ac:dyDescent="0.15">
      <c r="A5" s="6" t="s">
        <v>86</v>
      </c>
      <c r="B5" s="72" t="s">
        <v>205</v>
      </c>
      <c r="C5" s="59" t="s">
        <v>9</v>
      </c>
      <c r="D5" s="101"/>
      <c r="E5" s="86" t="s">
        <v>205</v>
      </c>
      <c r="F5" s="40" t="s">
        <v>9</v>
      </c>
      <c r="G5" s="121"/>
      <c r="H5" s="14"/>
      <c r="I5" s="86" t="s">
        <v>205</v>
      </c>
      <c r="J5" s="59" t="s">
        <v>9</v>
      </c>
      <c r="K5" s="121"/>
      <c r="L5" s="72" t="s">
        <v>205</v>
      </c>
      <c r="M5" s="59" t="s">
        <v>9</v>
      </c>
      <c r="N5" s="121"/>
    </row>
    <row r="6" spans="1:14" s="35" customFormat="1" ht="15.95" customHeight="1" x14ac:dyDescent="0.15">
      <c r="A6" s="62" t="s">
        <v>58</v>
      </c>
      <c r="B6" s="73" t="s">
        <v>6</v>
      </c>
      <c r="C6" s="63" t="s">
        <v>137</v>
      </c>
      <c r="D6" s="134" t="s">
        <v>149</v>
      </c>
      <c r="E6" s="74" t="s">
        <v>6</v>
      </c>
      <c r="F6" s="90" t="s">
        <v>137</v>
      </c>
      <c r="G6" s="121" t="s">
        <v>149</v>
      </c>
      <c r="H6" s="14"/>
      <c r="I6" s="74" t="s">
        <v>6</v>
      </c>
      <c r="J6" s="63" t="s">
        <v>137</v>
      </c>
      <c r="K6" s="135" t="s">
        <v>149</v>
      </c>
      <c r="L6" s="73" t="s">
        <v>6</v>
      </c>
      <c r="M6" s="63" t="s">
        <v>137</v>
      </c>
      <c r="N6" s="135" t="s">
        <v>149</v>
      </c>
    </row>
    <row r="7" spans="1:14" s="35" customFormat="1" ht="41.25" customHeight="1" x14ac:dyDescent="0.15">
      <c r="A7" s="6">
        <v>2011</v>
      </c>
      <c r="B7" s="18">
        <v>76.67</v>
      </c>
      <c r="C7" s="18">
        <v>26.16</v>
      </c>
      <c r="D7" s="18">
        <v>239</v>
      </c>
      <c r="E7" s="18">
        <v>106.68</v>
      </c>
      <c r="F7" s="18">
        <v>82.59</v>
      </c>
      <c r="G7" s="18">
        <v>506.7</v>
      </c>
      <c r="H7" s="20"/>
      <c r="I7" s="18">
        <v>0.65</v>
      </c>
      <c r="J7" s="18">
        <v>0.95</v>
      </c>
      <c r="K7" s="18">
        <v>274.36</v>
      </c>
      <c r="L7" s="18" t="s">
        <v>59</v>
      </c>
      <c r="M7" s="18" t="s">
        <v>59</v>
      </c>
      <c r="N7" s="18" t="s">
        <v>59</v>
      </c>
    </row>
    <row r="8" spans="1:14" s="35" customFormat="1" ht="41.25" customHeight="1" x14ac:dyDescent="0.15">
      <c r="A8" s="6">
        <v>2012</v>
      </c>
      <c r="B8" s="164">
        <v>68.63</v>
      </c>
      <c r="C8" s="164">
        <v>107.64114799999999</v>
      </c>
      <c r="D8" s="187">
        <v>112.99142857142856</v>
      </c>
      <c r="E8" s="164">
        <v>88.47999999999999</v>
      </c>
      <c r="F8" s="164">
        <v>326.39996000000002</v>
      </c>
      <c r="G8" s="187">
        <v>304.2714285714286</v>
      </c>
      <c r="H8" s="20"/>
      <c r="I8" s="18" t="s">
        <v>59</v>
      </c>
      <c r="J8" s="18" t="s">
        <v>59</v>
      </c>
      <c r="K8" s="187">
        <v>149.81428571428572</v>
      </c>
      <c r="L8" s="18" t="s">
        <v>59</v>
      </c>
      <c r="M8" s="18" t="s">
        <v>59</v>
      </c>
      <c r="N8" s="18" t="s">
        <v>59</v>
      </c>
    </row>
    <row r="9" spans="1:14" s="35" customFormat="1" ht="41.25" customHeight="1" x14ac:dyDescent="0.15">
      <c r="A9" s="6">
        <v>2013</v>
      </c>
      <c r="B9" s="164">
        <v>56.22</v>
      </c>
      <c r="C9" s="164">
        <v>33.700000000000003</v>
      </c>
      <c r="D9" s="187">
        <v>60.1</v>
      </c>
      <c r="E9" s="164">
        <v>48.3</v>
      </c>
      <c r="F9" s="164">
        <v>43.2</v>
      </c>
      <c r="G9" s="187">
        <v>89.2</v>
      </c>
      <c r="H9" s="20"/>
      <c r="I9" s="18">
        <v>3.85</v>
      </c>
      <c r="J9" s="18">
        <v>7.39</v>
      </c>
      <c r="K9" s="187">
        <v>191.9</v>
      </c>
      <c r="L9" s="18">
        <v>4</v>
      </c>
      <c r="M9" s="18">
        <v>1.78</v>
      </c>
      <c r="N9" s="18">
        <v>44.6</v>
      </c>
    </row>
    <row r="10" spans="1:14" s="35" customFormat="1" ht="41.25" customHeight="1" x14ac:dyDescent="0.15">
      <c r="A10" s="6">
        <v>2014</v>
      </c>
      <c r="B10" s="164">
        <v>106.39999999999999</v>
      </c>
      <c r="C10" s="164">
        <v>46</v>
      </c>
      <c r="D10" s="164">
        <v>43</v>
      </c>
      <c r="E10" s="164">
        <v>198.80999999999997</v>
      </c>
      <c r="F10" s="164">
        <v>232</v>
      </c>
      <c r="G10" s="164">
        <v>117</v>
      </c>
      <c r="H10" s="164"/>
      <c r="I10" s="164">
        <v>1.1000000000000001</v>
      </c>
      <c r="J10" s="164">
        <v>4</v>
      </c>
      <c r="K10" s="164">
        <v>363</v>
      </c>
      <c r="L10" s="18" t="s">
        <v>59</v>
      </c>
      <c r="M10" s="18" t="s">
        <v>59</v>
      </c>
      <c r="N10" s="18" t="s">
        <v>59</v>
      </c>
    </row>
    <row r="11" spans="1:14" s="227" customFormat="1" ht="41.25" customHeight="1" x14ac:dyDescent="0.15">
      <c r="A11" s="536">
        <v>2015</v>
      </c>
      <c r="B11" s="537">
        <f>SUM(B12:B18)</f>
        <v>36.1</v>
      </c>
      <c r="C11" s="538">
        <f>SUM(C12:C18)</f>
        <v>19.600000000000001</v>
      </c>
      <c r="D11" s="538">
        <f>C11/B11*100</f>
        <v>54.29362880886427</v>
      </c>
      <c r="E11" s="538">
        <f>SUM(E12:E18)</f>
        <v>44.6</v>
      </c>
      <c r="F11" s="538">
        <f>SUM(F12:F18)</f>
        <v>43.800000000000004</v>
      </c>
      <c r="G11" s="538">
        <f>F11/E11*100</f>
        <v>98.206278026905835</v>
      </c>
      <c r="H11" s="538"/>
      <c r="I11" s="538">
        <f>SUM(I12:I18)</f>
        <v>0.49</v>
      </c>
      <c r="J11" s="538">
        <f>SUM(J12:J18)</f>
        <v>1.67</v>
      </c>
      <c r="K11" s="538">
        <f>J11/I11*100</f>
        <v>340.81632653061223</v>
      </c>
      <c r="L11" s="18" t="s">
        <v>59</v>
      </c>
      <c r="M11" s="18" t="s">
        <v>59</v>
      </c>
      <c r="N11" s="18" t="s">
        <v>59</v>
      </c>
    </row>
    <row r="12" spans="1:14" s="35" customFormat="1" ht="41.25" customHeight="1" x14ac:dyDescent="0.15">
      <c r="A12" s="228" t="s">
        <v>68</v>
      </c>
      <c r="B12" s="675">
        <v>17</v>
      </c>
      <c r="C12" s="676">
        <v>9</v>
      </c>
      <c r="D12" s="677">
        <f t="shared" ref="D12:D17" si="0">C12/B12*100</f>
        <v>52.941176470588239</v>
      </c>
      <c r="E12" s="677">
        <v>20</v>
      </c>
      <c r="F12" s="677">
        <v>19.8</v>
      </c>
      <c r="G12" s="676">
        <f t="shared" ref="G12:G17" si="1">F12/E12*100</f>
        <v>99</v>
      </c>
      <c r="H12" s="678"/>
      <c r="I12" s="16" t="s">
        <v>59</v>
      </c>
      <c r="J12" s="16" t="s">
        <v>59</v>
      </c>
      <c r="K12" s="16" t="s">
        <v>59</v>
      </c>
      <c r="L12" s="16" t="s">
        <v>59</v>
      </c>
      <c r="M12" s="16" t="s">
        <v>59</v>
      </c>
      <c r="N12" s="16" t="s">
        <v>59</v>
      </c>
    </row>
    <row r="13" spans="1:14" s="35" customFormat="1" ht="41.25" customHeight="1" x14ac:dyDescent="0.15">
      <c r="A13" s="228" t="s">
        <v>69</v>
      </c>
      <c r="B13" s="675">
        <v>7</v>
      </c>
      <c r="C13" s="676">
        <v>3.5</v>
      </c>
      <c r="D13" s="677">
        <f t="shared" si="0"/>
        <v>50</v>
      </c>
      <c r="E13" s="677">
        <v>8</v>
      </c>
      <c r="F13" s="677">
        <v>7.8</v>
      </c>
      <c r="G13" s="676">
        <f t="shared" si="1"/>
        <v>97.5</v>
      </c>
      <c r="H13" s="678"/>
      <c r="I13" s="16" t="s">
        <v>59</v>
      </c>
      <c r="J13" s="16" t="s">
        <v>59</v>
      </c>
      <c r="K13" s="16" t="s">
        <v>59</v>
      </c>
      <c r="L13" s="16" t="s">
        <v>59</v>
      </c>
      <c r="M13" s="16" t="s">
        <v>59</v>
      </c>
      <c r="N13" s="16" t="s">
        <v>59</v>
      </c>
    </row>
    <row r="14" spans="1:14" s="35" customFormat="1" ht="41.25" customHeight="1" x14ac:dyDescent="0.15">
      <c r="A14" s="228" t="s">
        <v>70</v>
      </c>
      <c r="B14" s="675">
        <v>0.6</v>
      </c>
      <c r="C14" s="676">
        <v>0.4</v>
      </c>
      <c r="D14" s="677">
        <f t="shared" si="0"/>
        <v>66.666666666666671</v>
      </c>
      <c r="E14" s="677">
        <v>2.9</v>
      </c>
      <c r="F14" s="677">
        <v>2.8</v>
      </c>
      <c r="G14" s="676">
        <f t="shared" si="1"/>
        <v>96.551724137931032</v>
      </c>
      <c r="H14" s="678"/>
      <c r="I14" s="677">
        <v>0.08</v>
      </c>
      <c r="J14" s="677">
        <v>0.24</v>
      </c>
      <c r="K14" s="677">
        <f t="shared" ref="K14:K16" si="2">J14/I14*100</f>
        <v>300</v>
      </c>
      <c r="L14" s="16" t="s">
        <v>59</v>
      </c>
      <c r="M14" s="16" t="s">
        <v>59</v>
      </c>
      <c r="N14" s="16" t="s">
        <v>59</v>
      </c>
    </row>
    <row r="15" spans="1:14" s="35" customFormat="1" ht="41.25" customHeight="1" x14ac:dyDescent="0.15">
      <c r="A15" s="228" t="s">
        <v>71</v>
      </c>
      <c r="B15" s="675">
        <v>3.5</v>
      </c>
      <c r="C15" s="676">
        <v>1.8</v>
      </c>
      <c r="D15" s="677">
        <f t="shared" si="0"/>
        <v>51.428571428571438</v>
      </c>
      <c r="E15" s="677">
        <v>7.5</v>
      </c>
      <c r="F15" s="677">
        <v>7.4</v>
      </c>
      <c r="G15" s="676">
        <f t="shared" si="1"/>
        <v>98.666666666666671</v>
      </c>
      <c r="H15" s="678"/>
      <c r="I15" s="677">
        <v>0.2</v>
      </c>
      <c r="J15" s="677">
        <v>0.8</v>
      </c>
      <c r="K15" s="677">
        <f t="shared" si="2"/>
        <v>400</v>
      </c>
      <c r="L15" s="16" t="s">
        <v>59</v>
      </c>
      <c r="M15" s="16" t="s">
        <v>59</v>
      </c>
      <c r="N15" s="16" t="s">
        <v>59</v>
      </c>
    </row>
    <row r="16" spans="1:14" s="35" customFormat="1" ht="41.25" customHeight="1" x14ac:dyDescent="0.15">
      <c r="A16" s="228" t="s">
        <v>72</v>
      </c>
      <c r="B16" s="679" t="s">
        <v>59</v>
      </c>
      <c r="C16" s="16" t="s">
        <v>59</v>
      </c>
      <c r="D16" s="16" t="s">
        <v>59</v>
      </c>
      <c r="E16" s="677">
        <v>1.2</v>
      </c>
      <c r="F16" s="677">
        <v>1.1000000000000001</v>
      </c>
      <c r="G16" s="676">
        <f t="shared" si="1"/>
        <v>91.666666666666671</v>
      </c>
      <c r="H16" s="678"/>
      <c r="I16" s="676">
        <v>0.21</v>
      </c>
      <c r="J16" s="676">
        <v>0.63</v>
      </c>
      <c r="K16" s="677">
        <f t="shared" si="2"/>
        <v>300</v>
      </c>
      <c r="L16" s="16" t="s">
        <v>59</v>
      </c>
      <c r="M16" s="16" t="s">
        <v>59</v>
      </c>
      <c r="N16" s="16" t="s">
        <v>59</v>
      </c>
    </row>
    <row r="17" spans="1:16" s="35" customFormat="1" ht="41.25" customHeight="1" x14ac:dyDescent="0.15">
      <c r="A17" s="228" t="s">
        <v>73</v>
      </c>
      <c r="B17" s="675">
        <v>8</v>
      </c>
      <c r="C17" s="676">
        <v>4.9000000000000004</v>
      </c>
      <c r="D17" s="677">
        <f t="shared" si="0"/>
        <v>61.250000000000007</v>
      </c>
      <c r="E17" s="677">
        <v>5</v>
      </c>
      <c r="F17" s="677">
        <v>4.9000000000000004</v>
      </c>
      <c r="G17" s="677">
        <f t="shared" si="1"/>
        <v>98.000000000000014</v>
      </c>
      <c r="H17" s="678"/>
      <c r="I17" s="16" t="s">
        <v>59</v>
      </c>
      <c r="J17" s="16" t="s">
        <v>59</v>
      </c>
      <c r="K17" s="16" t="s">
        <v>59</v>
      </c>
      <c r="L17" s="16" t="s">
        <v>59</v>
      </c>
      <c r="M17" s="16" t="s">
        <v>59</v>
      </c>
      <c r="N17" s="16" t="s">
        <v>59</v>
      </c>
    </row>
    <row r="18" spans="1:16" s="35" customFormat="1" ht="41.25" customHeight="1" thickBot="1" x14ac:dyDescent="0.2">
      <c r="A18" s="229" t="s">
        <v>74</v>
      </c>
      <c r="B18" s="680">
        <v>0</v>
      </c>
      <c r="C18" s="681">
        <v>0</v>
      </c>
      <c r="D18" s="681">
        <v>0</v>
      </c>
      <c r="E18" s="681">
        <v>0</v>
      </c>
      <c r="F18" s="681">
        <v>0</v>
      </c>
      <c r="G18" s="681">
        <v>0</v>
      </c>
      <c r="H18" s="682"/>
      <c r="I18" s="170" t="s">
        <v>59</v>
      </c>
      <c r="J18" s="170" t="s">
        <v>59</v>
      </c>
      <c r="K18" s="170" t="s">
        <v>59</v>
      </c>
      <c r="L18" s="170" t="s">
        <v>59</v>
      </c>
      <c r="M18" s="170" t="s">
        <v>59</v>
      </c>
      <c r="N18" s="170" t="s">
        <v>59</v>
      </c>
    </row>
    <row r="19" spans="1:16" ht="12" customHeight="1" thickTop="1" x14ac:dyDescent="0.15">
      <c r="A19" s="42" t="s">
        <v>99</v>
      </c>
      <c r="B19" s="26"/>
      <c r="C19" s="26"/>
      <c r="D19" s="26"/>
      <c r="E19" s="26"/>
      <c r="F19" s="92"/>
      <c r="G19" s="26"/>
      <c r="H19" s="92"/>
      <c r="I19" s="93"/>
      <c r="J19" s="92"/>
      <c r="K19" s="92"/>
      <c r="L19" s="92"/>
      <c r="M19" s="92"/>
      <c r="N19" s="26"/>
      <c r="O19" s="26"/>
      <c r="P19" s="92"/>
    </row>
    <row r="20" spans="1:16" ht="15.75" customHeight="1" x14ac:dyDescent="0.15">
      <c r="A20" s="13"/>
      <c r="B20" s="13"/>
      <c r="C20" s="13"/>
      <c r="D20" s="13"/>
      <c r="E20" s="137"/>
      <c r="F20" s="28"/>
      <c r="G20" s="4"/>
      <c r="H20" s="4"/>
      <c r="I20" s="28"/>
      <c r="J20" s="28"/>
      <c r="K20" s="4"/>
      <c r="L20" s="138"/>
      <c r="M20" s="28"/>
      <c r="N20" s="4"/>
    </row>
  </sheetData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zoomScale="85" zoomScaleNormal="85" workbookViewId="0">
      <selection activeCell="R11" sqref="R11"/>
    </sheetView>
  </sheetViews>
  <sheetFormatPr defaultColWidth="6.5546875" defaultRowHeight="13.5" x14ac:dyDescent="0.15"/>
  <cols>
    <col min="1" max="1" width="9" style="423" customWidth="1"/>
    <col min="2" max="2" width="6.88671875" style="423" customWidth="1"/>
    <col min="3" max="3" width="9.109375" style="423" customWidth="1"/>
    <col min="4" max="4" width="6.5546875" style="423" customWidth="1"/>
    <col min="5" max="5" width="7.44140625" style="423" customWidth="1"/>
    <col min="6" max="12" width="6.5546875" style="423" customWidth="1"/>
    <col min="13" max="13" width="2" style="424" customWidth="1"/>
    <col min="14" max="15" width="5.77734375" style="423" customWidth="1"/>
    <col min="16" max="16" width="6.21875" style="423" customWidth="1"/>
    <col min="17" max="17" width="4.21875" style="423" customWidth="1"/>
    <col min="18" max="18" width="5.21875" style="423" customWidth="1"/>
    <col min="19" max="19" width="4.33203125" style="423" customWidth="1"/>
    <col min="20" max="24" width="5.77734375" style="423" customWidth="1"/>
    <col min="25" max="25" width="6.33203125" style="423" customWidth="1"/>
    <col min="26" max="246" width="8.88671875" style="423" customWidth="1"/>
    <col min="247" max="247" width="9" style="423" customWidth="1"/>
    <col min="248" max="248" width="6.88671875" style="423" customWidth="1"/>
    <col min="249" max="249" width="9.109375" style="423" customWidth="1"/>
    <col min="250" max="250" width="6.5546875" style="423" customWidth="1"/>
    <col min="251" max="251" width="7.44140625" style="423" customWidth="1"/>
    <col min="252" max="16384" width="6.5546875" style="423"/>
  </cols>
  <sheetData>
    <row r="1" spans="1:256" ht="50.25" customHeight="1" x14ac:dyDescent="0.15">
      <c r="A1" s="661" t="s">
        <v>254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176"/>
      <c r="N1" s="661" t="s">
        <v>255</v>
      </c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</row>
    <row r="2" spans="1:256" ht="14.25" thickBot="1" x14ac:dyDescent="0.2">
      <c r="A2" s="10" t="s">
        <v>256</v>
      </c>
      <c r="B2" s="248"/>
      <c r="C2" s="2"/>
      <c r="D2" s="2"/>
      <c r="E2" s="2"/>
      <c r="F2" s="249"/>
      <c r="G2" s="2"/>
      <c r="H2" s="2"/>
      <c r="I2" s="249"/>
      <c r="J2" s="2"/>
      <c r="K2" s="2"/>
      <c r="L2" s="249"/>
      <c r="M2" s="304"/>
      <c r="N2" s="2"/>
      <c r="O2" s="2"/>
      <c r="P2" s="249"/>
      <c r="Q2" s="2"/>
      <c r="R2" s="2"/>
      <c r="S2" s="249"/>
      <c r="T2" s="249"/>
      <c r="U2" s="249"/>
      <c r="V2" s="249"/>
      <c r="W2" s="2"/>
      <c r="X2" s="2"/>
      <c r="Y2" s="3" t="s">
        <v>257</v>
      </c>
    </row>
    <row r="3" spans="1:256" ht="16.5" customHeight="1" thickTop="1" x14ac:dyDescent="0.15">
      <c r="A3" s="54" t="s">
        <v>258</v>
      </c>
      <c r="B3" s="662" t="s">
        <v>44</v>
      </c>
      <c r="C3" s="663"/>
      <c r="D3" s="664" t="s">
        <v>259</v>
      </c>
      <c r="E3" s="662"/>
      <c r="F3" s="663"/>
      <c r="G3" s="664" t="s">
        <v>10</v>
      </c>
      <c r="H3" s="662"/>
      <c r="I3" s="663"/>
      <c r="J3" s="664" t="s">
        <v>45</v>
      </c>
      <c r="K3" s="662"/>
      <c r="L3" s="662"/>
      <c r="M3" s="14"/>
      <c r="N3" s="662" t="s">
        <v>46</v>
      </c>
      <c r="O3" s="662"/>
      <c r="P3" s="663"/>
      <c r="Q3" s="664" t="s">
        <v>260</v>
      </c>
      <c r="R3" s="662"/>
      <c r="S3" s="663"/>
      <c r="T3" s="664" t="s">
        <v>261</v>
      </c>
      <c r="U3" s="662"/>
      <c r="V3" s="663"/>
      <c r="W3" s="664" t="s">
        <v>47</v>
      </c>
      <c r="X3" s="662"/>
      <c r="Y3" s="662"/>
    </row>
    <row r="4" spans="1:256" ht="16.5" customHeight="1" x14ac:dyDescent="0.15">
      <c r="A4" s="6" t="s">
        <v>262</v>
      </c>
      <c r="B4" s="660" t="s">
        <v>1</v>
      </c>
      <c r="C4" s="666"/>
      <c r="D4" s="665" t="s">
        <v>263</v>
      </c>
      <c r="E4" s="660"/>
      <c r="F4" s="666"/>
      <c r="G4" s="665" t="s">
        <v>264</v>
      </c>
      <c r="H4" s="660"/>
      <c r="I4" s="666"/>
      <c r="J4" s="667" t="s">
        <v>265</v>
      </c>
      <c r="K4" s="668"/>
      <c r="L4" s="668"/>
      <c r="M4" s="14"/>
      <c r="N4" s="660" t="s">
        <v>266</v>
      </c>
      <c r="O4" s="660"/>
      <c r="P4" s="666"/>
      <c r="Q4" s="665" t="s">
        <v>267</v>
      </c>
      <c r="R4" s="660"/>
      <c r="S4" s="666"/>
      <c r="T4" s="665" t="s">
        <v>268</v>
      </c>
      <c r="U4" s="660"/>
      <c r="V4" s="666"/>
      <c r="W4" s="665" t="s">
        <v>269</v>
      </c>
      <c r="X4" s="660"/>
      <c r="Y4" s="660"/>
    </row>
    <row r="5" spans="1:256" ht="16.5" customHeight="1" x14ac:dyDescent="0.15">
      <c r="A5" s="6" t="s">
        <v>270</v>
      </c>
      <c r="B5" s="6" t="s">
        <v>40</v>
      </c>
      <c r="C5" s="60" t="s">
        <v>9</v>
      </c>
      <c r="D5" s="6" t="s">
        <v>40</v>
      </c>
      <c r="E5" s="40" t="s">
        <v>9</v>
      </c>
      <c r="F5" s="101"/>
      <c r="G5" s="6" t="s">
        <v>40</v>
      </c>
      <c r="H5" s="40" t="s">
        <v>9</v>
      </c>
      <c r="I5" s="101"/>
      <c r="J5" s="65" t="s">
        <v>40</v>
      </c>
      <c r="K5" s="57" t="s">
        <v>9</v>
      </c>
      <c r="L5" s="121"/>
      <c r="M5" s="14"/>
      <c r="N5" s="61" t="s">
        <v>40</v>
      </c>
      <c r="O5" s="40" t="s">
        <v>9</v>
      </c>
      <c r="P5" s="101"/>
      <c r="Q5" s="6" t="s">
        <v>41</v>
      </c>
      <c r="R5" s="40" t="s">
        <v>9</v>
      </c>
      <c r="S5" s="101"/>
      <c r="T5" s="6" t="s">
        <v>41</v>
      </c>
      <c r="U5" s="40" t="s">
        <v>9</v>
      </c>
      <c r="V5" s="6"/>
      <c r="W5" s="6" t="s">
        <v>11</v>
      </c>
      <c r="X5" s="59" t="s">
        <v>9</v>
      </c>
      <c r="Y5" s="121"/>
    </row>
    <row r="6" spans="1:256" ht="16.5" customHeight="1" x14ac:dyDescent="0.15">
      <c r="A6" s="62" t="s">
        <v>58</v>
      </c>
      <c r="B6" s="146" t="s">
        <v>6</v>
      </c>
      <c r="C6" s="146" t="s">
        <v>271</v>
      </c>
      <c r="D6" s="146" t="s">
        <v>6</v>
      </c>
      <c r="E6" s="146" t="s">
        <v>272</v>
      </c>
      <c r="F6" s="125" t="s">
        <v>273</v>
      </c>
      <c r="G6" s="146" t="s">
        <v>6</v>
      </c>
      <c r="H6" s="146" t="s">
        <v>272</v>
      </c>
      <c r="I6" s="125" t="s">
        <v>273</v>
      </c>
      <c r="J6" s="146" t="s">
        <v>6</v>
      </c>
      <c r="K6" s="147" t="s">
        <v>271</v>
      </c>
      <c r="L6" s="127" t="s">
        <v>273</v>
      </c>
      <c r="M6" s="142"/>
      <c r="N6" s="146" t="s">
        <v>6</v>
      </c>
      <c r="O6" s="146" t="s">
        <v>272</v>
      </c>
      <c r="P6" s="125" t="s">
        <v>274</v>
      </c>
      <c r="Q6" s="146" t="s">
        <v>6</v>
      </c>
      <c r="R6" s="146" t="s">
        <v>275</v>
      </c>
      <c r="S6" s="125" t="s">
        <v>276</v>
      </c>
      <c r="T6" s="146" t="s">
        <v>6</v>
      </c>
      <c r="U6" s="146" t="s">
        <v>275</v>
      </c>
      <c r="V6" s="125" t="s">
        <v>274</v>
      </c>
      <c r="W6" s="146" t="s">
        <v>6</v>
      </c>
      <c r="X6" s="146" t="s">
        <v>275</v>
      </c>
      <c r="Y6" s="127" t="s">
        <v>274</v>
      </c>
    </row>
    <row r="7" spans="1:256" s="5" customFormat="1" ht="45" customHeight="1" x14ac:dyDescent="0.15">
      <c r="A7" s="60">
        <v>2011</v>
      </c>
      <c r="B7" s="407">
        <v>1060.1000000000001</v>
      </c>
      <c r="C7" s="408">
        <v>22146.3</v>
      </c>
      <c r="D7" s="409">
        <v>970.00000000000011</v>
      </c>
      <c r="E7" s="410">
        <v>21220</v>
      </c>
      <c r="F7" s="411">
        <v>2425</v>
      </c>
      <c r="G7" s="409">
        <v>33</v>
      </c>
      <c r="H7" s="412">
        <v>479.3</v>
      </c>
      <c r="I7" s="413">
        <v>1457</v>
      </c>
      <c r="J7" s="409">
        <v>12.7</v>
      </c>
      <c r="K7" s="412">
        <v>180</v>
      </c>
      <c r="L7" s="414">
        <v>1460</v>
      </c>
      <c r="M7" s="305"/>
      <c r="N7" s="415">
        <v>4.4000000000000004</v>
      </c>
      <c r="O7" s="415">
        <v>80.099999999999994</v>
      </c>
      <c r="P7" s="411">
        <v>1724</v>
      </c>
      <c r="Q7" s="230">
        <v>0</v>
      </c>
      <c r="R7" s="230">
        <v>0</v>
      </c>
      <c r="S7" s="230">
        <v>0</v>
      </c>
      <c r="T7" s="230">
        <v>0</v>
      </c>
      <c r="U7" s="230">
        <v>0</v>
      </c>
      <c r="V7" s="230">
        <v>0</v>
      </c>
      <c r="W7" s="416">
        <v>40</v>
      </c>
      <c r="X7" s="250">
        <v>186.9</v>
      </c>
      <c r="Y7" s="410">
        <v>4322</v>
      </c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2"/>
      <c r="GS7" s="252"/>
      <c r="GT7" s="252"/>
      <c r="GU7" s="252"/>
      <c r="GV7" s="252"/>
      <c r="GW7" s="252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2"/>
      <c r="IV7" s="252"/>
    </row>
    <row r="8" spans="1:256" s="234" customFormat="1" ht="45" customHeight="1" x14ac:dyDescent="0.15">
      <c r="A8" s="60">
        <v>2012</v>
      </c>
      <c r="B8" s="407">
        <v>1071.2</v>
      </c>
      <c r="C8" s="408">
        <v>18462.900000000001</v>
      </c>
      <c r="D8" s="306">
        <v>986.5</v>
      </c>
      <c r="E8" s="410">
        <v>17574</v>
      </c>
      <c r="F8" s="413">
        <v>2224</v>
      </c>
      <c r="G8" s="306">
        <v>33</v>
      </c>
      <c r="H8" s="306">
        <v>470.1</v>
      </c>
      <c r="I8" s="413">
        <v>1425</v>
      </c>
      <c r="J8" s="306">
        <v>12</v>
      </c>
      <c r="K8" s="413">
        <v>168</v>
      </c>
      <c r="L8" s="413">
        <v>1423</v>
      </c>
      <c r="M8" s="306"/>
      <c r="N8" s="306">
        <v>4.3</v>
      </c>
      <c r="O8" s="306">
        <v>78.900000000000006</v>
      </c>
      <c r="P8" s="413">
        <v>1713</v>
      </c>
      <c r="Q8" s="230">
        <v>0</v>
      </c>
      <c r="R8" s="230">
        <v>0</v>
      </c>
      <c r="S8" s="230">
        <v>0</v>
      </c>
      <c r="T8" s="230">
        <v>0</v>
      </c>
      <c r="U8" s="230">
        <v>0</v>
      </c>
      <c r="V8" s="230">
        <v>0</v>
      </c>
      <c r="W8" s="306">
        <v>35.4</v>
      </c>
      <c r="X8" s="306">
        <v>171.9</v>
      </c>
      <c r="Y8" s="413">
        <v>4092</v>
      </c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spans="1:256" s="234" customFormat="1" ht="45" customHeight="1" x14ac:dyDescent="0.15">
      <c r="A9" s="241">
        <v>2013</v>
      </c>
      <c r="B9" s="417">
        <v>1087.3999999999999</v>
      </c>
      <c r="C9" s="240">
        <v>23393.899999999998</v>
      </c>
      <c r="D9" s="301">
        <v>1003.3</v>
      </c>
      <c r="E9" s="301">
        <v>22490</v>
      </c>
      <c r="F9" s="301">
        <v>2215</v>
      </c>
      <c r="G9" s="301">
        <v>30.400000000000002</v>
      </c>
      <c r="H9" s="301">
        <v>472.1</v>
      </c>
      <c r="I9" s="301">
        <v>1444.5</v>
      </c>
      <c r="J9" s="301">
        <v>7</v>
      </c>
      <c r="K9" s="301">
        <v>77</v>
      </c>
      <c r="L9" s="472">
        <v>1361.8</v>
      </c>
      <c r="M9" s="306"/>
      <c r="N9" s="303">
        <v>3.5999999999999996</v>
      </c>
      <c r="O9" s="301">
        <v>72.099999999999994</v>
      </c>
      <c r="P9" s="473">
        <v>1714</v>
      </c>
      <c r="Q9" s="230">
        <v>0</v>
      </c>
      <c r="R9" s="230">
        <v>0</v>
      </c>
      <c r="S9" s="230">
        <v>0</v>
      </c>
      <c r="T9" s="301">
        <v>4.0999999999999996</v>
      </c>
      <c r="U9" s="301">
        <v>32.799999999999997</v>
      </c>
      <c r="V9" s="301">
        <v>798.75</v>
      </c>
      <c r="W9" s="301">
        <v>39.000000000000007</v>
      </c>
      <c r="X9" s="301">
        <v>249.9</v>
      </c>
      <c r="Y9" s="301">
        <v>2002.1428571428571</v>
      </c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6" s="458" customFormat="1" ht="45" customHeight="1" x14ac:dyDescent="0.15">
      <c r="A10" s="482">
        <v>2014</v>
      </c>
      <c r="B10" s="448">
        <v>1089.3699999999999</v>
      </c>
      <c r="C10" s="449">
        <v>23242.1</v>
      </c>
      <c r="D10" s="487">
        <v>1029.97</v>
      </c>
      <c r="E10" s="487">
        <v>22500</v>
      </c>
      <c r="F10" s="487">
        <v>2155</v>
      </c>
      <c r="G10" s="483">
        <v>26.3</v>
      </c>
      <c r="H10" s="484">
        <v>470</v>
      </c>
      <c r="I10" s="251">
        <v>1787</v>
      </c>
      <c r="J10" s="485">
        <v>5.3000000000000007</v>
      </c>
      <c r="K10" s="459">
        <v>67</v>
      </c>
      <c r="L10" s="488">
        <v>1206</v>
      </c>
      <c r="M10" s="486"/>
      <c r="N10" s="489">
        <v>3</v>
      </c>
      <c r="O10" s="489">
        <v>45.1</v>
      </c>
      <c r="P10" s="488">
        <v>500</v>
      </c>
      <c r="Q10" s="454">
        <v>0</v>
      </c>
      <c r="R10" s="454">
        <v>0</v>
      </c>
      <c r="S10" s="454">
        <v>0</v>
      </c>
      <c r="T10" s="459">
        <v>3</v>
      </c>
      <c r="U10" s="459">
        <v>18</v>
      </c>
      <c r="V10" s="459">
        <v>85.7</v>
      </c>
      <c r="W10" s="459">
        <v>21.8</v>
      </c>
      <c r="X10" s="459">
        <v>142</v>
      </c>
      <c r="Y10" s="490">
        <v>14015</v>
      </c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</row>
    <row r="11" spans="1:256" s="446" customFormat="1" ht="45" customHeight="1" x14ac:dyDescent="0.15">
      <c r="A11" s="443">
        <v>2015</v>
      </c>
      <c r="B11" s="444">
        <f>D11+G11+J11+N11+W11</f>
        <v>1098.8999999999999</v>
      </c>
      <c r="C11" s="449">
        <f>E11+H11+K11+O11+X11</f>
        <v>27982.5</v>
      </c>
      <c r="D11" s="483">
        <v>1029</v>
      </c>
      <c r="E11" s="483">
        <f>E12+E13+E14+E15+E16+E17+E18</f>
        <v>27270</v>
      </c>
      <c r="F11" s="483">
        <v>2700</v>
      </c>
      <c r="G11" s="483">
        <v>25</v>
      </c>
      <c r="H11" s="459">
        <v>350</v>
      </c>
      <c r="I11" s="459">
        <v>1430</v>
      </c>
      <c r="J11" s="459">
        <v>6.08</v>
      </c>
      <c r="K11" s="459">
        <v>79.5</v>
      </c>
      <c r="L11" s="459">
        <v>1485</v>
      </c>
      <c r="M11" s="486"/>
      <c r="N11" s="459">
        <v>2.82</v>
      </c>
      <c r="O11" s="459">
        <v>47.9</v>
      </c>
      <c r="P11" s="459">
        <v>1714</v>
      </c>
      <c r="Q11" s="454">
        <v>0</v>
      </c>
      <c r="R11" s="454">
        <v>0</v>
      </c>
      <c r="S11" s="454">
        <v>0</v>
      </c>
      <c r="T11" s="459" t="s">
        <v>323</v>
      </c>
      <c r="U11" s="459" t="s">
        <v>323</v>
      </c>
      <c r="V11" s="459" t="s">
        <v>323</v>
      </c>
      <c r="W11" s="459">
        <f>W12+W13+W14+W15+W16+W17+W18</f>
        <v>36</v>
      </c>
      <c r="X11" s="459">
        <v>235.1</v>
      </c>
      <c r="Y11" s="459">
        <v>2010.5</v>
      </c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</row>
    <row r="12" spans="1:256" s="458" customFormat="1" ht="45" customHeight="1" x14ac:dyDescent="0.15">
      <c r="A12" s="447" t="s">
        <v>309</v>
      </c>
      <c r="B12" s="539">
        <f t="shared" ref="B12:C18" si="0">D12+G12+J12+N12+W12</f>
        <v>660.9</v>
      </c>
      <c r="C12" s="540">
        <f t="shared" si="0"/>
        <v>17702.34</v>
      </c>
      <c r="D12" s="450">
        <v>647</v>
      </c>
      <c r="E12" s="451">
        <v>17613</v>
      </c>
      <c r="F12" s="452">
        <v>2700</v>
      </c>
      <c r="G12" s="454">
        <v>0</v>
      </c>
      <c r="H12" s="454">
        <v>0</v>
      </c>
      <c r="I12" s="454">
        <v>0</v>
      </c>
      <c r="J12" s="454">
        <v>0</v>
      </c>
      <c r="K12" s="454">
        <v>0</v>
      </c>
      <c r="L12" s="454">
        <v>0</v>
      </c>
      <c r="M12" s="453"/>
      <c r="N12" s="454">
        <v>0</v>
      </c>
      <c r="O12" s="454">
        <v>0</v>
      </c>
      <c r="P12" s="454">
        <v>0</v>
      </c>
      <c r="Q12" s="459" t="s">
        <v>297</v>
      </c>
      <c r="R12" s="459" t="s">
        <v>297</v>
      </c>
      <c r="S12" s="459" t="s">
        <v>297</v>
      </c>
      <c r="T12" s="459" t="s">
        <v>297</v>
      </c>
      <c r="U12" s="459" t="s">
        <v>297</v>
      </c>
      <c r="V12" s="459" t="s">
        <v>297</v>
      </c>
      <c r="W12" s="455">
        <v>13.9</v>
      </c>
      <c r="X12" s="455">
        <v>89.34</v>
      </c>
      <c r="Y12" s="456">
        <v>2012.4</v>
      </c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</row>
    <row r="13" spans="1:256" s="458" customFormat="1" ht="45" customHeight="1" x14ac:dyDescent="0.15">
      <c r="A13" s="447" t="s">
        <v>310</v>
      </c>
      <c r="B13" s="541">
        <f t="shared" si="0"/>
        <v>43.47</v>
      </c>
      <c r="C13" s="240">
        <f t="shared" si="0"/>
        <v>646.29</v>
      </c>
      <c r="D13" s="231">
        <v>12</v>
      </c>
      <c r="E13" s="233">
        <v>238</v>
      </c>
      <c r="F13" s="232">
        <v>2710</v>
      </c>
      <c r="G13" s="420">
        <v>25</v>
      </c>
      <c r="H13" s="420">
        <v>350</v>
      </c>
      <c r="I13" s="420">
        <v>1430</v>
      </c>
      <c r="J13" s="420">
        <v>2.23</v>
      </c>
      <c r="K13" s="420">
        <v>25.6</v>
      </c>
      <c r="L13" s="420">
        <v>1510</v>
      </c>
      <c r="M13" s="453"/>
      <c r="N13" s="459">
        <v>0.54</v>
      </c>
      <c r="O13" s="459">
        <v>9.18</v>
      </c>
      <c r="P13" s="459">
        <v>1716</v>
      </c>
      <c r="Q13" s="454">
        <v>0</v>
      </c>
      <c r="R13" s="454">
        <v>0</v>
      </c>
      <c r="S13" s="454">
        <v>0</v>
      </c>
      <c r="T13" s="454">
        <v>0</v>
      </c>
      <c r="U13" s="454">
        <v>0</v>
      </c>
      <c r="V13" s="454">
        <v>0</v>
      </c>
      <c r="W13" s="455">
        <v>3.7</v>
      </c>
      <c r="X13" s="455">
        <v>23.51</v>
      </c>
      <c r="Y13" s="456">
        <v>2036.5</v>
      </c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</row>
    <row r="14" spans="1:256" s="458" customFormat="1" ht="45" customHeight="1" x14ac:dyDescent="0.15">
      <c r="A14" s="447" t="s">
        <v>311</v>
      </c>
      <c r="B14" s="541">
        <f t="shared" si="0"/>
        <v>40.99</v>
      </c>
      <c r="C14" s="240">
        <f t="shared" si="0"/>
        <v>951.49</v>
      </c>
      <c r="D14" s="231">
        <v>35</v>
      </c>
      <c r="E14" s="233">
        <v>900</v>
      </c>
      <c r="F14" s="232">
        <v>2650</v>
      </c>
      <c r="G14" s="454">
        <v>0</v>
      </c>
      <c r="H14" s="454">
        <v>0</v>
      </c>
      <c r="I14" s="454">
        <v>0</v>
      </c>
      <c r="J14" s="418">
        <v>0.9</v>
      </c>
      <c r="K14" s="418">
        <v>12.6</v>
      </c>
      <c r="L14" s="419">
        <v>1432</v>
      </c>
      <c r="M14" s="419"/>
      <c r="N14" s="459">
        <v>0.49</v>
      </c>
      <c r="O14" s="542">
        <v>8.33</v>
      </c>
      <c r="P14" s="456">
        <v>1712</v>
      </c>
      <c r="Q14" s="454">
        <v>0</v>
      </c>
      <c r="R14" s="454">
        <v>0</v>
      </c>
      <c r="S14" s="454">
        <v>0</v>
      </c>
      <c r="T14" s="454">
        <v>0</v>
      </c>
      <c r="U14" s="454">
        <v>0</v>
      </c>
      <c r="V14" s="454">
        <v>0</v>
      </c>
      <c r="W14" s="459">
        <v>4.5999999999999996</v>
      </c>
      <c r="X14" s="459">
        <v>30.56</v>
      </c>
      <c r="Y14" s="460">
        <v>2014.6</v>
      </c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</row>
    <row r="15" spans="1:256" s="458" customFormat="1" ht="45" customHeight="1" x14ac:dyDescent="0.15">
      <c r="A15" s="447" t="s">
        <v>312</v>
      </c>
      <c r="B15" s="541">
        <f t="shared" si="0"/>
        <v>92.490000000000009</v>
      </c>
      <c r="C15" s="240">
        <f t="shared" si="0"/>
        <v>2345.9100000000003</v>
      </c>
      <c r="D15" s="231">
        <v>87</v>
      </c>
      <c r="E15" s="233">
        <v>2292</v>
      </c>
      <c r="F15" s="232">
        <v>2700</v>
      </c>
      <c r="G15" s="454">
        <v>0</v>
      </c>
      <c r="H15" s="454">
        <v>0</v>
      </c>
      <c r="I15" s="454">
        <v>0</v>
      </c>
      <c r="J15" s="454">
        <v>0</v>
      </c>
      <c r="K15" s="454">
        <v>0</v>
      </c>
      <c r="L15" s="454">
        <v>0</v>
      </c>
      <c r="M15" s="419"/>
      <c r="N15" s="543">
        <v>1.79</v>
      </c>
      <c r="O15" s="542">
        <v>30.4</v>
      </c>
      <c r="P15" s="456">
        <v>1715</v>
      </c>
      <c r="Q15" s="454">
        <v>0</v>
      </c>
      <c r="R15" s="454">
        <v>0</v>
      </c>
      <c r="S15" s="454">
        <v>0</v>
      </c>
      <c r="T15" s="454">
        <v>0</v>
      </c>
      <c r="U15" s="454">
        <v>0</v>
      </c>
      <c r="V15" s="454">
        <v>0</v>
      </c>
      <c r="W15" s="459">
        <v>3.7</v>
      </c>
      <c r="X15" s="459">
        <v>23.51</v>
      </c>
      <c r="Y15" s="460">
        <v>2011.4</v>
      </c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</row>
    <row r="16" spans="1:256" s="458" customFormat="1" ht="45" customHeight="1" x14ac:dyDescent="0.15">
      <c r="A16" s="447" t="s">
        <v>313</v>
      </c>
      <c r="B16" s="541">
        <f t="shared" si="0"/>
        <v>87.55</v>
      </c>
      <c r="C16" s="240">
        <f t="shared" si="0"/>
        <v>2195.86</v>
      </c>
      <c r="D16" s="231">
        <v>80</v>
      </c>
      <c r="E16" s="233">
        <v>2124</v>
      </c>
      <c r="F16" s="232">
        <v>2700</v>
      </c>
      <c r="G16" s="454">
        <v>0</v>
      </c>
      <c r="H16" s="454">
        <v>0</v>
      </c>
      <c r="I16" s="454">
        <v>0</v>
      </c>
      <c r="J16" s="418">
        <v>2.95</v>
      </c>
      <c r="K16" s="418">
        <v>41.3</v>
      </c>
      <c r="L16" s="461">
        <v>1425</v>
      </c>
      <c r="M16" s="461"/>
      <c r="N16" s="454">
        <v>0</v>
      </c>
      <c r="O16" s="454">
        <v>0</v>
      </c>
      <c r="P16" s="454">
        <v>0</v>
      </c>
      <c r="Q16" s="454">
        <v>0</v>
      </c>
      <c r="R16" s="454">
        <v>0</v>
      </c>
      <c r="S16" s="454">
        <v>0</v>
      </c>
      <c r="T16" s="454">
        <v>0</v>
      </c>
      <c r="U16" s="454">
        <v>0</v>
      </c>
      <c r="V16" s="454">
        <v>0</v>
      </c>
      <c r="W16" s="455">
        <v>4.5999999999999996</v>
      </c>
      <c r="X16" s="455">
        <v>30.56</v>
      </c>
      <c r="Y16" s="456">
        <v>2004.3</v>
      </c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</row>
    <row r="17" spans="1:256" s="458" customFormat="1" ht="45" customHeight="1" x14ac:dyDescent="0.15">
      <c r="A17" s="447" t="s">
        <v>314</v>
      </c>
      <c r="B17" s="541">
        <f t="shared" si="0"/>
        <v>121.4</v>
      </c>
      <c r="C17" s="240">
        <f t="shared" si="0"/>
        <v>2822.51</v>
      </c>
      <c r="D17" s="231">
        <v>118</v>
      </c>
      <c r="E17" s="233">
        <v>2799</v>
      </c>
      <c r="F17" s="232">
        <v>2700</v>
      </c>
      <c r="G17" s="454">
        <v>0</v>
      </c>
      <c r="H17" s="454">
        <v>0</v>
      </c>
      <c r="I17" s="454">
        <v>0</v>
      </c>
      <c r="J17" s="454">
        <v>0</v>
      </c>
      <c r="K17" s="454">
        <v>0</v>
      </c>
      <c r="L17" s="454">
        <v>0</v>
      </c>
      <c r="M17" s="421"/>
      <c r="N17" s="454">
        <v>0</v>
      </c>
      <c r="O17" s="454">
        <v>0</v>
      </c>
      <c r="P17" s="454">
        <v>0</v>
      </c>
      <c r="Q17" s="454">
        <v>0</v>
      </c>
      <c r="R17" s="454">
        <v>0</v>
      </c>
      <c r="S17" s="454">
        <v>0</v>
      </c>
      <c r="T17" s="454">
        <v>0</v>
      </c>
      <c r="U17" s="454">
        <v>0</v>
      </c>
      <c r="V17" s="454">
        <v>0</v>
      </c>
      <c r="W17" s="455">
        <v>3.4</v>
      </c>
      <c r="X17" s="455">
        <v>23.51</v>
      </c>
      <c r="Y17" s="456">
        <v>2015.6</v>
      </c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</row>
    <row r="18" spans="1:256" s="458" customFormat="1" ht="45" customHeight="1" thickBot="1" x14ac:dyDescent="0.2">
      <c r="A18" s="462" t="s">
        <v>315</v>
      </c>
      <c r="B18" s="544">
        <f t="shared" si="0"/>
        <v>52.1</v>
      </c>
      <c r="C18" s="545">
        <f t="shared" si="0"/>
        <v>1318.11</v>
      </c>
      <c r="D18" s="253">
        <v>50</v>
      </c>
      <c r="E18" s="463">
        <v>1304</v>
      </c>
      <c r="F18" s="464">
        <v>2700</v>
      </c>
      <c r="G18" s="598">
        <v>0</v>
      </c>
      <c r="H18" s="598">
        <v>0</v>
      </c>
      <c r="I18" s="598">
        <v>0</v>
      </c>
      <c r="J18" s="598">
        <v>0</v>
      </c>
      <c r="K18" s="598">
        <v>0</v>
      </c>
      <c r="L18" s="598">
        <v>0</v>
      </c>
      <c r="M18" s="465"/>
      <c r="N18" s="598">
        <v>0</v>
      </c>
      <c r="O18" s="598">
        <v>0</v>
      </c>
      <c r="P18" s="598">
        <v>0</v>
      </c>
      <c r="Q18" s="598">
        <v>0</v>
      </c>
      <c r="R18" s="598">
        <v>0</v>
      </c>
      <c r="S18" s="598">
        <v>0</v>
      </c>
      <c r="T18" s="598">
        <v>0</v>
      </c>
      <c r="U18" s="598">
        <v>0</v>
      </c>
      <c r="V18" s="598">
        <v>0</v>
      </c>
      <c r="W18" s="466">
        <v>2.1</v>
      </c>
      <c r="X18" s="466">
        <v>14.11</v>
      </c>
      <c r="Y18" s="467">
        <v>2013</v>
      </c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</row>
    <row r="19" spans="1:256" s="83" customFormat="1" ht="12" customHeight="1" thickTop="1" x14ac:dyDescent="0.15">
      <c r="A19" s="42" t="s">
        <v>317</v>
      </c>
      <c r="B19" s="26"/>
      <c r="C19" s="26"/>
      <c r="D19" s="26"/>
      <c r="E19" s="26"/>
      <c r="F19" s="92"/>
      <c r="G19" s="26"/>
      <c r="H19" s="92"/>
      <c r="I19" s="93"/>
      <c r="J19" s="92"/>
      <c r="K19" s="92"/>
      <c r="L19" s="92"/>
      <c r="M19" s="93"/>
      <c r="N19" s="26"/>
      <c r="O19" s="26"/>
      <c r="P19" s="92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x14ac:dyDescent="0.15"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</row>
    <row r="21" spans="1:256" x14ac:dyDescent="0.15"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</row>
  </sheetData>
  <mergeCells count="18">
    <mergeCell ref="T4:V4"/>
    <mergeCell ref="W4:Y4"/>
    <mergeCell ref="B4:C4"/>
    <mergeCell ref="D4:F4"/>
    <mergeCell ref="G4:I4"/>
    <mergeCell ref="J4:L4"/>
    <mergeCell ref="N4:P4"/>
    <mergeCell ref="Q4:S4"/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</mergeCells>
  <phoneticPr fontId="5" type="noConversion"/>
  <pageMargins left="0.75" right="0.75" top="1" bottom="1" header="0.5" footer="0.5"/>
  <pageSetup paperSize="9"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zoomScaleNormal="100" workbookViewId="0">
      <selection sqref="A1:F1"/>
    </sheetView>
  </sheetViews>
  <sheetFormatPr defaultRowHeight="16.5" customHeight="1" x14ac:dyDescent="0.15"/>
  <cols>
    <col min="1" max="1" width="14.5546875" style="383" customWidth="1"/>
    <col min="2" max="5" width="13.21875" style="295" customWidth="1"/>
    <col min="6" max="6" width="13.21875" style="387" customWidth="1"/>
    <col min="7" max="7" width="2.77734375" style="385" customWidth="1"/>
    <col min="8" max="8" width="17.21875" style="295" customWidth="1"/>
    <col min="9" max="9" width="17.21875" style="387" customWidth="1"/>
    <col min="10" max="11" width="17.21875" style="297" customWidth="1"/>
    <col min="12" max="16384" width="8.88671875" style="259"/>
  </cols>
  <sheetData>
    <row r="1" spans="1:12" s="258" customFormat="1" ht="43.5" customHeight="1" x14ac:dyDescent="0.25">
      <c r="A1" s="609" t="s">
        <v>206</v>
      </c>
      <c r="B1" s="609"/>
      <c r="C1" s="609"/>
      <c r="D1" s="609"/>
      <c r="E1" s="609"/>
      <c r="F1" s="609"/>
      <c r="G1" s="374"/>
      <c r="H1" s="671" t="s">
        <v>207</v>
      </c>
      <c r="I1" s="671"/>
      <c r="J1" s="671"/>
      <c r="K1" s="671"/>
    </row>
    <row r="2" spans="1:12" s="256" customFormat="1" ht="16.5" customHeight="1" thickBot="1" x14ac:dyDescent="0.2">
      <c r="A2" s="260" t="s">
        <v>208</v>
      </c>
      <c r="B2" s="375"/>
      <c r="C2" s="376"/>
      <c r="D2" s="376"/>
      <c r="E2" s="376"/>
      <c r="F2" s="376"/>
      <c r="G2" s="260"/>
      <c r="H2" s="377"/>
      <c r="I2" s="378"/>
      <c r="J2" s="379"/>
      <c r="K2" s="265" t="s">
        <v>209</v>
      </c>
    </row>
    <row r="3" spans="1:12" s="263" customFormat="1" ht="16.5" customHeight="1" thickTop="1" x14ac:dyDescent="0.15">
      <c r="A3" s="267" t="s">
        <v>79</v>
      </c>
      <c r="B3" s="380" t="s">
        <v>48</v>
      </c>
      <c r="C3" s="669" t="s">
        <v>210</v>
      </c>
      <c r="D3" s="670"/>
      <c r="E3" s="670"/>
      <c r="F3" s="670"/>
      <c r="G3" s="269"/>
      <c r="H3" s="310" t="s">
        <v>211</v>
      </c>
      <c r="I3" s="614" t="s">
        <v>212</v>
      </c>
      <c r="J3" s="614"/>
      <c r="K3" s="614"/>
    </row>
    <row r="4" spans="1:12" s="263" customFormat="1" ht="16.5" customHeight="1" x14ac:dyDescent="0.15">
      <c r="A4" s="244" t="s">
        <v>82</v>
      </c>
      <c r="B4" s="273"/>
      <c r="C4" s="268" t="s">
        <v>213</v>
      </c>
      <c r="D4" s="270" t="s">
        <v>49</v>
      </c>
      <c r="E4" s="270" t="s">
        <v>50</v>
      </c>
      <c r="F4" s="270" t="s">
        <v>214</v>
      </c>
      <c r="G4" s="269"/>
      <c r="H4" s="335" t="s">
        <v>215</v>
      </c>
      <c r="I4" s="269" t="s">
        <v>12</v>
      </c>
      <c r="J4" s="268" t="s">
        <v>51</v>
      </c>
      <c r="K4" s="269" t="s">
        <v>216</v>
      </c>
    </row>
    <row r="5" spans="1:12" s="263" customFormat="1" ht="16.5" customHeight="1" x14ac:dyDescent="0.15">
      <c r="A5" s="244" t="s">
        <v>86</v>
      </c>
      <c r="B5" s="273" t="s">
        <v>217</v>
      </c>
      <c r="C5" s="273"/>
      <c r="D5" s="273"/>
      <c r="E5" s="273"/>
      <c r="F5" s="273"/>
      <c r="G5" s="269"/>
      <c r="H5" s="244" t="s">
        <v>218</v>
      </c>
      <c r="I5" s="269" t="s">
        <v>219</v>
      </c>
      <c r="J5" s="350"/>
      <c r="K5" s="269" t="s">
        <v>220</v>
      </c>
    </row>
    <row r="6" spans="1:12" s="263" customFormat="1" ht="16.5" customHeight="1" x14ac:dyDescent="0.15">
      <c r="A6" s="274" t="s">
        <v>58</v>
      </c>
      <c r="B6" s="279" t="s">
        <v>221</v>
      </c>
      <c r="C6" s="279" t="s">
        <v>222</v>
      </c>
      <c r="D6" s="279" t="s">
        <v>13</v>
      </c>
      <c r="E6" s="279" t="s">
        <v>14</v>
      </c>
      <c r="F6" s="279" t="s">
        <v>223</v>
      </c>
      <c r="G6" s="269"/>
      <c r="H6" s="276" t="s">
        <v>224</v>
      </c>
      <c r="I6" s="278" t="s">
        <v>294</v>
      </c>
      <c r="J6" s="354" t="s">
        <v>15</v>
      </c>
      <c r="K6" s="278" t="s">
        <v>16</v>
      </c>
    </row>
    <row r="7" spans="1:12" s="266" customFormat="1" ht="41.25" customHeight="1" x14ac:dyDescent="0.15">
      <c r="A7" s="244">
        <v>2011</v>
      </c>
      <c r="B7" s="219">
        <v>1215</v>
      </c>
      <c r="C7" s="219">
        <v>354</v>
      </c>
      <c r="D7" s="219">
        <v>850</v>
      </c>
      <c r="E7" s="219">
        <v>11</v>
      </c>
      <c r="F7" s="381" t="s">
        <v>59</v>
      </c>
      <c r="G7" s="219"/>
      <c r="H7" s="381" t="s">
        <v>59</v>
      </c>
      <c r="I7" s="219">
        <v>1215</v>
      </c>
      <c r="J7" s="381" t="s">
        <v>59</v>
      </c>
      <c r="K7" s="381" t="s">
        <v>59</v>
      </c>
      <c r="L7" s="382"/>
    </row>
    <row r="8" spans="1:12" s="266" customFormat="1" ht="41.25" customHeight="1" x14ac:dyDescent="0.15">
      <c r="A8" s="244">
        <v>2012</v>
      </c>
      <c r="B8" s="299">
        <v>1781</v>
      </c>
      <c r="C8" s="299">
        <v>218</v>
      </c>
      <c r="D8" s="299">
        <v>1394</v>
      </c>
      <c r="E8" s="299">
        <v>151</v>
      </c>
      <c r="F8" s="299">
        <v>18</v>
      </c>
      <c r="G8" s="219"/>
      <c r="H8" s="381" t="s">
        <v>59</v>
      </c>
      <c r="I8" s="219">
        <v>1781</v>
      </c>
      <c r="J8" s="381" t="s">
        <v>59</v>
      </c>
      <c r="K8" s="381" t="s">
        <v>59</v>
      </c>
      <c r="L8" s="382"/>
    </row>
    <row r="9" spans="1:12" s="266" customFormat="1" ht="41.25" customHeight="1" x14ac:dyDescent="0.15">
      <c r="A9" s="244">
        <v>2013</v>
      </c>
      <c r="B9" s="299">
        <v>1769</v>
      </c>
      <c r="C9" s="299">
        <v>334</v>
      </c>
      <c r="D9" s="299">
        <v>1377</v>
      </c>
      <c r="E9" s="299">
        <v>57</v>
      </c>
      <c r="F9" s="299">
        <v>1</v>
      </c>
      <c r="G9" s="219"/>
      <c r="H9" s="381" t="s">
        <v>59</v>
      </c>
      <c r="I9" s="299">
        <v>1769</v>
      </c>
      <c r="J9" s="381" t="s">
        <v>59</v>
      </c>
      <c r="K9" s="381" t="s">
        <v>59</v>
      </c>
      <c r="L9" s="382"/>
    </row>
    <row r="10" spans="1:12" s="266" customFormat="1" ht="41.25" customHeight="1" x14ac:dyDescent="0.15">
      <c r="A10" s="244">
        <v>2014</v>
      </c>
      <c r="B10" s="299">
        <v>2437</v>
      </c>
      <c r="C10" s="299">
        <v>361</v>
      </c>
      <c r="D10" s="299">
        <v>1972</v>
      </c>
      <c r="E10" s="299">
        <v>104</v>
      </c>
      <c r="F10" s="381" t="s">
        <v>59</v>
      </c>
      <c r="G10" s="219"/>
      <c r="H10" s="381" t="s">
        <v>59</v>
      </c>
      <c r="I10" s="299">
        <v>2437</v>
      </c>
      <c r="J10" s="381" t="s">
        <v>59</v>
      </c>
      <c r="K10" s="381" t="s">
        <v>59</v>
      </c>
      <c r="L10" s="382"/>
    </row>
    <row r="11" spans="1:12" s="256" customFormat="1" ht="41.25" customHeight="1" x14ac:dyDescent="0.15">
      <c r="A11" s="208">
        <v>2015</v>
      </c>
      <c r="B11" s="551">
        <v>3387</v>
      </c>
      <c r="C11" s="551">
        <v>477</v>
      </c>
      <c r="D11" s="551">
        <v>2433</v>
      </c>
      <c r="E11" s="551">
        <v>445</v>
      </c>
      <c r="F11" s="551">
        <v>32</v>
      </c>
      <c r="G11" s="551"/>
      <c r="H11" s="381" t="s">
        <v>59</v>
      </c>
      <c r="I11" s="551">
        <v>3387</v>
      </c>
      <c r="J11" s="381" t="s">
        <v>59</v>
      </c>
      <c r="K11" s="381" t="s">
        <v>59</v>
      </c>
      <c r="L11" s="382"/>
    </row>
    <row r="12" spans="1:12" s="266" customFormat="1" ht="41.25" customHeight="1" x14ac:dyDescent="0.15">
      <c r="A12" s="211" t="s">
        <v>298</v>
      </c>
      <c r="B12" s="577">
        <v>644</v>
      </c>
      <c r="C12" s="578">
        <v>85</v>
      </c>
      <c r="D12" s="578">
        <v>381</v>
      </c>
      <c r="E12" s="579">
        <v>178</v>
      </c>
      <c r="F12" s="454">
        <v>0</v>
      </c>
      <c r="G12" s="568"/>
      <c r="H12" s="580" t="s">
        <v>59</v>
      </c>
      <c r="I12" s="577">
        <v>644</v>
      </c>
      <c r="J12" s="580" t="s">
        <v>59</v>
      </c>
      <c r="K12" s="580" t="s">
        <v>59</v>
      </c>
      <c r="L12" s="382"/>
    </row>
    <row r="13" spans="1:12" s="266" customFormat="1" ht="41.25" customHeight="1" x14ac:dyDescent="0.15">
      <c r="A13" s="211" t="s">
        <v>299</v>
      </c>
      <c r="B13" s="577">
        <v>1112</v>
      </c>
      <c r="C13" s="578">
        <v>205</v>
      </c>
      <c r="D13" s="578">
        <v>774</v>
      </c>
      <c r="E13" s="581">
        <v>133</v>
      </c>
      <c r="F13" s="454">
        <v>0</v>
      </c>
      <c r="G13" s="568"/>
      <c r="H13" s="580" t="s">
        <v>59</v>
      </c>
      <c r="I13" s="577">
        <v>1112</v>
      </c>
      <c r="J13" s="580" t="s">
        <v>59</v>
      </c>
      <c r="K13" s="580" t="s">
        <v>59</v>
      </c>
      <c r="L13" s="382"/>
    </row>
    <row r="14" spans="1:12" s="266" customFormat="1" ht="41.25" customHeight="1" x14ac:dyDescent="0.15">
      <c r="A14" s="211" t="s">
        <v>300</v>
      </c>
      <c r="B14" s="577">
        <v>275</v>
      </c>
      <c r="C14" s="578">
        <v>71</v>
      </c>
      <c r="D14" s="578">
        <v>182</v>
      </c>
      <c r="E14" s="579">
        <v>22</v>
      </c>
      <c r="F14" s="454">
        <v>0</v>
      </c>
      <c r="G14" s="568"/>
      <c r="H14" s="580" t="s">
        <v>59</v>
      </c>
      <c r="I14" s="577">
        <v>275</v>
      </c>
      <c r="J14" s="580" t="s">
        <v>59</v>
      </c>
      <c r="K14" s="580" t="s">
        <v>59</v>
      </c>
      <c r="L14" s="382"/>
    </row>
    <row r="15" spans="1:12" s="256" customFormat="1" ht="41.25" customHeight="1" x14ac:dyDescent="0.15">
      <c r="A15" s="211" t="s">
        <v>301</v>
      </c>
      <c r="B15" s="577">
        <v>217</v>
      </c>
      <c r="C15" s="578">
        <v>28</v>
      </c>
      <c r="D15" s="578">
        <v>174</v>
      </c>
      <c r="E15" s="579">
        <v>8</v>
      </c>
      <c r="F15" s="579">
        <v>7</v>
      </c>
      <c r="G15" s="568"/>
      <c r="H15" s="580" t="s">
        <v>59</v>
      </c>
      <c r="I15" s="577">
        <v>217</v>
      </c>
      <c r="J15" s="580" t="s">
        <v>59</v>
      </c>
      <c r="K15" s="580" t="s">
        <v>59</v>
      </c>
      <c r="L15" s="382"/>
    </row>
    <row r="16" spans="1:12" s="266" customFormat="1" ht="41.25" customHeight="1" x14ac:dyDescent="0.15">
      <c r="A16" s="211" t="s">
        <v>302</v>
      </c>
      <c r="B16" s="577">
        <v>267</v>
      </c>
      <c r="C16" s="578">
        <v>39</v>
      </c>
      <c r="D16" s="578">
        <v>203</v>
      </c>
      <c r="E16" s="579">
        <v>25</v>
      </c>
      <c r="F16" s="454">
        <v>0</v>
      </c>
      <c r="G16" s="568"/>
      <c r="H16" s="580" t="s">
        <v>59</v>
      </c>
      <c r="I16" s="577">
        <v>267</v>
      </c>
      <c r="J16" s="580" t="s">
        <v>59</v>
      </c>
      <c r="K16" s="580" t="s">
        <v>59</v>
      </c>
      <c r="L16" s="382"/>
    </row>
    <row r="17" spans="1:12" s="266" customFormat="1" ht="41.25" customHeight="1" x14ac:dyDescent="0.15">
      <c r="A17" s="211" t="s">
        <v>303</v>
      </c>
      <c r="B17" s="577">
        <v>718</v>
      </c>
      <c r="C17" s="578">
        <v>24</v>
      </c>
      <c r="D17" s="578">
        <v>594</v>
      </c>
      <c r="E17" s="579">
        <v>75</v>
      </c>
      <c r="F17" s="579">
        <v>25</v>
      </c>
      <c r="G17" s="568"/>
      <c r="H17" s="580" t="s">
        <v>59</v>
      </c>
      <c r="I17" s="577">
        <v>718</v>
      </c>
      <c r="J17" s="580" t="s">
        <v>59</v>
      </c>
      <c r="K17" s="580" t="s">
        <v>59</v>
      </c>
      <c r="L17" s="382"/>
    </row>
    <row r="18" spans="1:12" s="266" customFormat="1" ht="41.25" customHeight="1" thickBot="1" x14ac:dyDescent="0.2">
      <c r="A18" s="217" t="s">
        <v>304</v>
      </c>
      <c r="B18" s="582">
        <v>154</v>
      </c>
      <c r="C18" s="583">
        <v>25</v>
      </c>
      <c r="D18" s="584">
        <v>125</v>
      </c>
      <c r="E18" s="585">
        <v>4</v>
      </c>
      <c r="F18" s="598">
        <v>0</v>
      </c>
      <c r="G18" s="587"/>
      <c r="H18" s="586">
        <v>0</v>
      </c>
      <c r="I18" s="584">
        <v>154</v>
      </c>
      <c r="J18" s="586">
        <v>0</v>
      </c>
      <c r="K18" s="586">
        <v>0</v>
      </c>
      <c r="L18" s="382"/>
    </row>
    <row r="19" spans="1:12" s="216" customFormat="1" ht="12" customHeight="1" thickTop="1" x14ac:dyDescent="0.15">
      <c r="A19" s="260" t="s">
        <v>99</v>
      </c>
      <c r="B19" s="292"/>
      <c r="C19" s="292"/>
      <c r="D19" s="292"/>
      <c r="E19" s="292"/>
      <c r="F19" s="293"/>
      <c r="G19" s="329"/>
      <c r="H19" s="293"/>
      <c r="I19" s="294"/>
      <c r="J19" s="293"/>
      <c r="K19" s="293"/>
      <c r="L19" s="292"/>
    </row>
    <row r="20" spans="1:12" ht="16.5" customHeight="1" x14ac:dyDescent="0.15">
      <c r="B20" s="259"/>
      <c r="C20" s="259"/>
      <c r="D20" s="259"/>
      <c r="E20" s="259"/>
      <c r="F20" s="384"/>
      <c r="H20" s="259"/>
      <c r="I20" s="384"/>
      <c r="J20" s="386"/>
      <c r="K20" s="386"/>
    </row>
    <row r="21" spans="1:12" ht="16.5" customHeight="1" x14ac:dyDescent="0.15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</row>
    <row r="22" spans="1:12" ht="16.5" customHeight="1" x14ac:dyDescent="0.1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2" ht="16.5" customHeight="1" x14ac:dyDescent="0.15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</row>
    <row r="24" spans="1:12" ht="16.5" customHeight="1" x14ac:dyDescent="0.1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</row>
  </sheetData>
  <mergeCells count="4">
    <mergeCell ref="I3:K3"/>
    <mergeCell ref="C3:F3"/>
    <mergeCell ref="A1:F1"/>
    <mergeCell ref="H1:K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sqref="A1:I1"/>
    </sheetView>
  </sheetViews>
  <sheetFormatPr defaultRowHeight="13.5" x14ac:dyDescent="0.15"/>
  <cols>
    <col min="1" max="1" width="14.5546875" style="143" customWidth="1"/>
    <col min="2" max="2" width="8.33203125" style="94" customWidth="1"/>
    <col min="3" max="5" width="8.33203125" style="5" customWidth="1"/>
    <col min="6" max="6" width="8.33203125" style="29" customWidth="1"/>
    <col min="7" max="8" width="8.33203125" style="5" customWidth="1"/>
    <col min="9" max="9" width="8.33203125" style="145" customWidth="1"/>
    <col min="10" max="10" width="2.77734375" style="144" customWidth="1"/>
    <col min="11" max="11" width="8.5546875" style="145" customWidth="1"/>
    <col min="12" max="12" width="8.5546875" style="5" customWidth="1"/>
    <col min="13" max="14" width="8.5546875" style="29" customWidth="1"/>
    <col min="15" max="15" width="8.5546875" style="145" customWidth="1"/>
    <col min="16" max="16" width="8.5546875" style="5" customWidth="1"/>
    <col min="17" max="18" width="8.5546875" style="29" customWidth="1"/>
    <col min="19" max="16384" width="8.88671875" style="29"/>
  </cols>
  <sheetData>
    <row r="1" spans="1:18" s="139" customFormat="1" ht="42" customHeight="1" x14ac:dyDescent="0.25">
      <c r="A1" s="606" t="s">
        <v>225</v>
      </c>
      <c r="B1" s="606"/>
      <c r="C1" s="606"/>
      <c r="D1" s="606"/>
      <c r="E1" s="606"/>
      <c r="F1" s="606"/>
      <c r="G1" s="606"/>
      <c r="H1" s="606"/>
      <c r="I1" s="606"/>
      <c r="J1" s="153"/>
      <c r="K1" s="672" t="s">
        <v>226</v>
      </c>
      <c r="L1" s="672"/>
      <c r="M1" s="672"/>
      <c r="N1" s="672"/>
      <c r="O1" s="672"/>
      <c r="P1" s="672"/>
      <c r="Q1" s="672"/>
      <c r="R1" s="672"/>
    </row>
    <row r="2" spans="1:18" s="25" customFormat="1" ht="25.5" customHeight="1" thickBot="1" x14ac:dyDescent="0.2">
      <c r="A2" s="42" t="s">
        <v>227</v>
      </c>
      <c r="B2" s="185"/>
      <c r="C2" s="149"/>
      <c r="D2" s="149"/>
      <c r="E2" s="149"/>
      <c r="F2" s="182"/>
      <c r="G2" s="149"/>
      <c r="H2" s="149"/>
      <c r="I2" s="148"/>
      <c r="J2" s="148"/>
      <c r="K2" s="148"/>
      <c r="L2" s="29"/>
      <c r="M2" s="149"/>
      <c r="O2" s="148"/>
      <c r="P2" s="29"/>
      <c r="Q2" s="149"/>
      <c r="R2" s="182" t="s">
        <v>228</v>
      </c>
    </row>
    <row r="3" spans="1:18" s="12" customFormat="1" ht="17.100000000000001" customHeight="1" thickTop="1" x14ac:dyDescent="0.15">
      <c r="A3" s="54" t="s">
        <v>79</v>
      </c>
      <c r="B3" s="626" t="s">
        <v>52</v>
      </c>
      <c r="C3" s="604"/>
      <c r="D3" s="604"/>
      <c r="E3" s="627"/>
      <c r="F3" s="673" t="s">
        <v>229</v>
      </c>
      <c r="G3" s="622"/>
      <c r="H3" s="622"/>
      <c r="I3" s="622"/>
      <c r="J3" s="14"/>
      <c r="K3" s="622" t="s">
        <v>295</v>
      </c>
      <c r="L3" s="622"/>
      <c r="M3" s="622"/>
      <c r="N3" s="623"/>
      <c r="O3" s="673" t="s">
        <v>230</v>
      </c>
      <c r="P3" s="622"/>
      <c r="Q3" s="622"/>
      <c r="R3" s="622"/>
    </row>
    <row r="4" spans="1:18" s="12" customFormat="1" ht="17.100000000000001" customHeight="1" x14ac:dyDescent="0.15">
      <c r="A4" s="6" t="s">
        <v>82</v>
      </c>
      <c r="B4" s="87" t="s">
        <v>0</v>
      </c>
      <c r="C4" s="6" t="s">
        <v>49</v>
      </c>
      <c r="D4" s="6" t="s">
        <v>50</v>
      </c>
      <c r="E4" s="6" t="s">
        <v>53</v>
      </c>
      <c r="F4" s="87" t="s">
        <v>0</v>
      </c>
      <c r="G4" s="65" t="s">
        <v>49</v>
      </c>
      <c r="H4" s="6" t="s">
        <v>50</v>
      </c>
      <c r="I4" s="66" t="s">
        <v>54</v>
      </c>
      <c r="J4" s="14"/>
      <c r="K4" s="87" t="s">
        <v>0</v>
      </c>
      <c r="L4" s="6" t="s">
        <v>49</v>
      </c>
      <c r="M4" s="6" t="s">
        <v>50</v>
      </c>
      <c r="N4" s="6" t="s">
        <v>54</v>
      </c>
      <c r="O4" s="87" t="s">
        <v>0</v>
      </c>
      <c r="P4" s="6" t="s">
        <v>49</v>
      </c>
      <c r="Q4" s="6" t="s">
        <v>50</v>
      </c>
      <c r="R4" s="14" t="s">
        <v>54</v>
      </c>
    </row>
    <row r="5" spans="1:18" s="12" customFormat="1" ht="17.100000000000001" customHeight="1" x14ac:dyDescent="0.15">
      <c r="A5" s="6" t="s">
        <v>86</v>
      </c>
      <c r="B5" s="87"/>
      <c r="C5" s="6"/>
      <c r="D5" s="6"/>
      <c r="E5" s="88" t="s">
        <v>231</v>
      </c>
      <c r="F5" s="87"/>
      <c r="G5" s="88"/>
      <c r="H5" s="6"/>
      <c r="I5" s="68" t="s">
        <v>231</v>
      </c>
      <c r="J5" s="14"/>
      <c r="K5" s="87"/>
      <c r="L5" s="6"/>
      <c r="M5" s="6"/>
      <c r="N5" s="6" t="s">
        <v>17</v>
      </c>
      <c r="O5" s="150"/>
      <c r="P5" s="151" t="s">
        <v>232</v>
      </c>
      <c r="Q5" s="151" t="s">
        <v>233</v>
      </c>
      <c r="R5" s="14" t="s">
        <v>17</v>
      </c>
    </row>
    <row r="6" spans="1:18" s="12" customFormat="1" ht="17.100000000000001" customHeight="1" x14ac:dyDescent="0.15">
      <c r="A6" s="62" t="s">
        <v>58</v>
      </c>
      <c r="B6" s="89" t="s">
        <v>1</v>
      </c>
      <c r="C6" s="63" t="s">
        <v>13</v>
      </c>
      <c r="D6" s="63" t="s">
        <v>14</v>
      </c>
      <c r="E6" s="63" t="s">
        <v>234</v>
      </c>
      <c r="F6" s="89" t="s">
        <v>1</v>
      </c>
      <c r="G6" s="90" t="s">
        <v>18</v>
      </c>
      <c r="H6" s="63" t="s">
        <v>14</v>
      </c>
      <c r="I6" s="69" t="s">
        <v>235</v>
      </c>
      <c r="J6" s="14"/>
      <c r="K6" s="89" t="s">
        <v>1</v>
      </c>
      <c r="L6" s="63" t="s">
        <v>18</v>
      </c>
      <c r="M6" s="64" t="s">
        <v>14</v>
      </c>
      <c r="N6" s="90" t="s">
        <v>19</v>
      </c>
      <c r="O6" s="89" t="s">
        <v>1</v>
      </c>
      <c r="P6" s="63" t="s">
        <v>234</v>
      </c>
      <c r="Q6" s="64" t="s">
        <v>235</v>
      </c>
      <c r="R6" s="69" t="s">
        <v>19</v>
      </c>
    </row>
    <row r="7" spans="1:18" s="237" customFormat="1" ht="41.25" customHeight="1" x14ac:dyDescent="0.15">
      <c r="A7" s="239">
        <v>2011</v>
      </c>
      <c r="B7" s="177" t="s">
        <v>59</v>
      </c>
      <c r="C7" s="177" t="s">
        <v>59</v>
      </c>
      <c r="D7" s="177" t="s">
        <v>59</v>
      </c>
      <c r="E7" s="177" t="s">
        <v>59</v>
      </c>
      <c r="F7" s="177" t="s">
        <v>59</v>
      </c>
      <c r="G7" s="177" t="s">
        <v>59</v>
      </c>
      <c r="H7" s="177" t="s">
        <v>59</v>
      </c>
      <c r="I7" s="177" t="s">
        <v>59</v>
      </c>
      <c r="J7" s="236"/>
      <c r="K7" s="177" t="s">
        <v>59</v>
      </c>
      <c r="L7" s="177" t="s">
        <v>59</v>
      </c>
      <c r="M7" s="177" t="s">
        <v>59</v>
      </c>
      <c r="N7" s="177" t="s">
        <v>59</v>
      </c>
      <c r="O7" s="177" t="s">
        <v>59</v>
      </c>
      <c r="P7" s="177" t="s">
        <v>59</v>
      </c>
      <c r="Q7" s="177" t="s">
        <v>59</v>
      </c>
      <c r="R7" s="177" t="s">
        <v>59</v>
      </c>
    </row>
    <row r="8" spans="1:18" s="300" customFormat="1" ht="41.25" customHeight="1" x14ac:dyDescent="0.15">
      <c r="A8" s="239" t="s">
        <v>236</v>
      </c>
      <c r="B8" s="177" t="s">
        <v>59</v>
      </c>
      <c r="C8" s="177" t="s">
        <v>59</v>
      </c>
      <c r="D8" s="177" t="s">
        <v>59</v>
      </c>
      <c r="E8" s="177" t="s">
        <v>59</v>
      </c>
      <c r="F8" s="177" t="s">
        <v>59</v>
      </c>
      <c r="G8" s="177" t="s">
        <v>59</v>
      </c>
      <c r="H8" s="177" t="s">
        <v>59</v>
      </c>
      <c r="I8" s="177" t="s">
        <v>59</v>
      </c>
      <c r="J8" s="236"/>
      <c r="K8" s="177" t="s">
        <v>59</v>
      </c>
      <c r="L8" s="177" t="s">
        <v>59</v>
      </c>
      <c r="M8" s="177" t="s">
        <v>59</v>
      </c>
      <c r="N8" s="177" t="s">
        <v>59</v>
      </c>
      <c r="O8" s="177" t="s">
        <v>59</v>
      </c>
      <c r="P8" s="177" t="s">
        <v>59</v>
      </c>
      <c r="Q8" s="177" t="s">
        <v>59</v>
      </c>
      <c r="R8" s="177" t="s">
        <v>59</v>
      </c>
    </row>
    <row r="9" spans="1:18" s="300" customFormat="1" ht="41.25" customHeight="1" x14ac:dyDescent="0.15">
      <c r="A9" s="239" t="s">
        <v>237</v>
      </c>
      <c r="B9" s="177" t="s">
        <v>59</v>
      </c>
      <c r="C9" s="177" t="s">
        <v>59</v>
      </c>
      <c r="D9" s="177" t="s">
        <v>59</v>
      </c>
      <c r="E9" s="177" t="s">
        <v>59</v>
      </c>
      <c r="F9" s="177" t="s">
        <v>59</v>
      </c>
      <c r="G9" s="177" t="s">
        <v>59</v>
      </c>
      <c r="H9" s="177" t="s">
        <v>59</v>
      </c>
      <c r="I9" s="177" t="s">
        <v>59</v>
      </c>
      <c r="J9" s="236"/>
      <c r="K9" s="177" t="s">
        <v>59</v>
      </c>
      <c r="L9" s="177" t="s">
        <v>59</v>
      </c>
      <c r="M9" s="177" t="s">
        <v>59</v>
      </c>
      <c r="N9" s="177" t="s">
        <v>59</v>
      </c>
      <c r="O9" s="177" t="s">
        <v>59</v>
      </c>
      <c r="P9" s="177" t="s">
        <v>59</v>
      </c>
      <c r="Q9" s="177" t="s">
        <v>59</v>
      </c>
      <c r="R9" s="177" t="s">
        <v>59</v>
      </c>
    </row>
    <row r="10" spans="1:18" s="300" customFormat="1" ht="41.25" customHeight="1" x14ac:dyDescent="0.15">
      <c r="A10" s="239" t="s">
        <v>305</v>
      </c>
      <c r="B10" s="177" t="s">
        <v>59</v>
      </c>
      <c r="C10" s="177" t="s">
        <v>59</v>
      </c>
      <c r="D10" s="177" t="s">
        <v>59</v>
      </c>
      <c r="E10" s="177" t="s">
        <v>59</v>
      </c>
      <c r="F10" s="177" t="s">
        <v>59</v>
      </c>
      <c r="G10" s="177" t="s">
        <v>59</v>
      </c>
      <c r="H10" s="177" t="s">
        <v>59</v>
      </c>
      <c r="I10" s="177" t="s">
        <v>59</v>
      </c>
      <c r="J10" s="236"/>
      <c r="K10" s="177" t="s">
        <v>59</v>
      </c>
      <c r="L10" s="177" t="s">
        <v>59</v>
      </c>
      <c r="M10" s="177" t="s">
        <v>59</v>
      </c>
      <c r="N10" s="177" t="s">
        <v>59</v>
      </c>
      <c r="O10" s="177" t="s">
        <v>59</v>
      </c>
      <c r="P10" s="177" t="s">
        <v>59</v>
      </c>
      <c r="Q10" s="177" t="s">
        <v>59</v>
      </c>
      <c r="R10" s="177" t="s">
        <v>59</v>
      </c>
    </row>
    <row r="11" spans="1:18" s="237" customFormat="1" ht="41.25" customHeight="1" x14ac:dyDescent="0.15">
      <c r="A11" s="235" t="s">
        <v>316</v>
      </c>
      <c r="B11" s="177" t="s">
        <v>59</v>
      </c>
      <c r="C11" s="177" t="s">
        <v>59</v>
      </c>
      <c r="D11" s="177" t="s">
        <v>59</v>
      </c>
      <c r="E11" s="177" t="s">
        <v>59</v>
      </c>
      <c r="F11" s="177" t="s">
        <v>59</v>
      </c>
      <c r="G11" s="177" t="s">
        <v>59</v>
      </c>
      <c r="H11" s="177" t="s">
        <v>59</v>
      </c>
      <c r="I11" s="177" t="s">
        <v>59</v>
      </c>
      <c r="J11" s="236"/>
      <c r="K11" s="177" t="s">
        <v>59</v>
      </c>
      <c r="L11" s="177" t="s">
        <v>59</v>
      </c>
      <c r="M11" s="177" t="s">
        <v>59</v>
      </c>
      <c r="N11" s="177" t="s">
        <v>59</v>
      </c>
      <c r="O11" s="177" t="s">
        <v>59</v>
      </c>
      <c r="P11" s="177" t="s">
        <v>59</v>
      </c>
      <c r="Q11" s="177" t="s">
        <v>59</v>
      </c>
      <c r="R11" s="177" t="s">
        <v>59</v>
      </c>
    </row>
    <row r="12" spans="1:18" s="13" customFormat="1" ht="41.25" customHeight="1" x14ac:dyDescent="0.15">
      <c r="A12" s="8" t="s">
        <v>298</v>
      </c>
      <c r="B12" s="177" t="s">
        <v>59</v>
      </c>
      <c r="C12" s="177" t="s">
        <v>59</v>
      </c>
      <c r="D12" s="177" t="s">
        <v>59</v>
      </c>
      <c r="E12" s="177" t="s">
        <v>59</v>
      </c>
      <c r="F12" s="177" t="s">
        <v>59</v>
      </c>
      <c r="G12" s="177" t="s">
        <v>59</v>
      </c>
      <c r="H12" s="177" t="s">
        <v>59</v>
      </c>
      <c r="I12" s="177" t="s">
        <v>59</v>
      </c>
      <c r="J12" s="236"/>
      <c r="K12" s="177" t="s">
        <v>59</v>
      </c>
      <c r="L12" s="177" t="s">
        <v>59</v>
      </c>
      <c r="M12" s="177" t="s">
        <v>59</v>
      </c>
      <c r="N12" s="177" t="s">
        <v>59</v>
      </c>
      <c r="O12" s="177" t="s">
        <v>59</v>
      </c>
      <c r="P12" s="177" t="s">
        <v>59</v>
      </c>
      <c r="Q12" s="177" t="s">
        <v>59</v>
      </c>
      <c r="R12" s="177" t="s">
        <v>59</v>
      </c>
    </row>
    <row r="13" spans="1:18" s="13" customFormat="1" ht="41.25" customHeight="1" x14ac:dyDescent="0.15">
      <c r="A13" s="8" t="s">
        <v>299</v>
      </c>
      <c r="B13" s="177" t="s">
        <v>59</v>
      </c>
      <c r="C13" s="177" t="s">
        <v>59</v>
      </c>
      <c r="D13" s="177" t="s">
        <v>59</v>
      </c>
      <c r="E13" s="177" t="s">
        <v>59</v>
      </c>
      <c r="F13" s="177" t="s">
        <v>59</v>
      </c>
      <c r="G13" s="177" t="s">
        <v>59</v>
      </c>
      <c r="H13" s="177" t="s">
        <v>59</v>
      </c>
      <c r="I13" s="177" t="s">
        <v>59</v>
      </c>
      <c r="J13" s="236"/>
      <c r="K13" s="177" t="s">
        <v>59</v>
      </c>
      <c r="L13" s="177" t="s">
        <v>59</v>
      </c>
      <c r="M13" s="177" t="s">
        <v>59</v>
      </c>
      <c r="N13" s="177" t="s">
        <v>59</v>
      </c>
      <c r="O13" s="177" t="s">
        <v>59</v>
      </c>
      <c r="P13" s="177" t="s">
        <v>59</v>
      </c>
      <c r="Q13" s="177" t="s">
        <v>59</v>
      </c>
      <c r="R13" s="177" t="s">
        <v>59</v>
      </c>
    </row>
    <row r="14" spans="1:18" s="13" customFormat="1" ht="41.25" customHeight="1" x14ac:dyDescent="0.15">
      <c r="A14" s="8" t="s">
        <v>300</v>
      </c>
      <c r="B14" s="177" t="s">
        <v>59</v>
      </c>
      <c r="C14" s="177" t="s">
        <v>59</v>
      </c>
      <c r="D14" s="177" t="s">
        <v>59</v>
      </c>
      <c r="E14" s="177" t="s">
        <v>59</v>
      </c>
      <c r="F14" s="177" t="s">
        <v>59</v>
      </c>
      <c r="G14" s="177" t="s">
        <v>59</v>
      </c>
      <c r="H14" s="177" t="s">
        <v>59</v>
      </c>
      <c r="I14" s="177" t="s">
        <v>59</v>
      </c>
      <c r="J14" s="236"/>
      <c r="K14" s="177" t="s">
        <v>59</v>
      </c>
      <c r="L14" s="177" t="s">
        <v>59</v>
      </c>
      <c r="M14" s="177" t="s">
        <v>59</v>
      </c>
      <c r="N14" s="177" t="s">
        <v>59</v>
      </c>
      <c r="O14" s="177" t="s">
        <v>59</v>
      </c>
      <c r="P14" s="177" t="s">
        <v>59</v>
      </c>
      <c r="Q14" s="177" t="s">
        <v>59</v>
      </c>
      <c r="R14" s="177" t="s">
        <v>59</v>
      </c>
    </row>
    <row r="15" spans="1:18" s="25" customFormat="1" ht="41.25" customHeight="1" x14ac:dyDescent="0.15">
      <c r="A15" s="8" t="s">
        <v>301</v>
      </c>
      <c r="B15" s="177" t="s">
        <v>59</v>
      </c>
      <c r="C15" s="177" t="s">
        <v>59</v>
      </c>
      <c r="D15" s="177" t="s">
        <v>59</v>
      </c>
      <c r="E15" s="177" t="s">
        <v>59</v>
      </c>
      <c r="F15" s="177" t="s">
        <v>59</v>
      </c>
      <c r="G15" s="177" t="s">
        <v>59</v>
      </c>
      <c r="H15" s="177" t="s">
        <v>59</v>
      </c>
      <c r="I15" s="177" t="s">
        <v>59</v>
      </c>
      <c r="J15" s="236"/>
      <c r="K15" s="177" t="s">
        <v>59</v>
      </c>
      <c r="L15" s="177" t="s">
        <v>59</v>
      </c>
      <c r="M15" s="177" t="s">
        <v>59</v>
      </c>
      <c r="N15" s="177" t="s">
        <v>59</v>
      </c>
      <c r="O15" s="177" t="s">
        <v>59</v>
      </c>
      <c r="P15" s="177" t="s">
        <v>59</v>
      </c>
      <c r="Q15" s="177" t="s">
        <v>59</v>
      </c>
      <c r="R15" s="177" t="s">
        <v>59</v>
      </c>
    </row>
    <row r="16" spans="1:18" ht="41.25" customHeight="1" x14ac:dyDescent="0.15">
      <c r="A16" s="8" t="s">
        <v>302</v>
      </c>
      <c r="B16" s="177" t="s">
        <v>59</v>
      </c>
      <c r="C16" s="177" t="s">
        <v>59</v>
      </c>
      <c r="D16" s="177" t="s">
        <v>59</v>
      </c>
      <c r="E16" s="177" t="s">
        <v>59</v>
      </c>
      <c r="F16" s="177" t="s">
        <v>59</v>
      </c>
      <c r="G16" s="177" t="s">
        <v>59</v>
      </c>
      <c r="H16" s="177" t="s">
        <v>59</v>
      </c>
      <c r="I16" s="177" t="s">
        <v>59</v>
      </c>
      <c r="J16" s="236"/>
      <c r="K16" s="177" t="s">
        <v>59</v>
      </c>
      <c r="L16" s="177" t="s">
        <v>59</v>
      </c>
      <c r="M16" s="177" t="s">
        <v>59</v>
      </c>
      <c r="N16" s="177" t="s">
        <v>59</v>
      </c>
      <c r="O16" s="177" t="s">
        <v>59</v>
      </c>
      <c r="P16" s="177" t="s">
        <v>59</v>
      </c>
      <c r="Q16" s="177" t="s">
        <v>59</v>
      </c>
      <c r="R16" s="177" t="s">
        <v>59</v>
      </c>
    </row>
    <row r="17" spans="1:18" ht="41.25" customHeight="1" x14ac:dyDescent="0.15">
      <c r="A17" s="8" t="s">
        <v>303</v>
      </c>
      <c r="B17" s="177" t="s">
        <v>59</v>
      </c>
      <c r="C17" s="177" t="s">
        <v>59</v>
      </c>
      <c r="D17" s="177" t="s">
        <v>59</v>
      </c>
      <c r="E17" s="177" t="s">
        <v>59</v>
      </c>
      <c r="F17" s="177" t="s">
        <v>59</v>
      </c>
      <c r="G17" s="177" t="s">
        <v>59</v>
      </c>
      <c r="H17" s="177" t="s">
        <v>59</v>
      </c>
      <c r="I17" s="177" t="s">
        <v>59</v>
      </c>
      <c r="J17" s="236"/>
      <c r="K17" s="177" t="s">
        <v>59</v>
      </c>
      <c r="L17" s="177" t="s">
        <v>59</v>
      </c>
      <c r="M17" s="177" t="s">
        <v>59</v>
      </c>
      <c r="N17" s="177" t="s">
        <v>59</v>
      </c>
      <c r="O17" s="177" t="s">
        <v>59</v>
      </c>
      <c r="P17" s="177" t="s">
        <v>59</v>
      </c>
      <c r="Q17" s="177" t="s">
        <v>59</v>
      </c>
      <c r="R17" s="177" t="s">
        <v>59</v>
      </c>
    </row>
    <row r="18" spans="1:18" ht="41.25" customHeight="1" thickBot="1" x14ac:dyDescent="0.2">
      <c r="A18" s="9" t="s">
        <v>304</v>
      </c>
      <c r="B18" s="546" t="s">
        <v>59</v>
      </c>
      <c r="C18" s="547" t="s">
        <v>59</v>
      </c>
      <c r="D18" s="547" t="s">
        <v>59</v>
      </c>
      <c r="E18" s="547" t="s">
        <v>59</v>
      </c>
      <c r="F18" s="547" t="s">
        <v>59</v>
      </c>
      <c r="G18" s="547" t="s">
        <v>59</v>
      </c>
      <c r="H18" s="547" t="s">
        <v>59</v>
      </c>
      <c r="I18" s="547" t="s">
        <v>59</v>
      </c>
      <c r="J18" s="236"/>
      <c r="K18" s="547" t="s">
        <v>59</v>
      </c>
      <c r="L18" s="547" t="s">
        <v>59</v>
      </c>
      <c r="M18" s="547" t="s">
        <v>59</v>
      </c>
      <c r="N18" s="547" t="s">
        <v>59</v>
      </c>
      <c r="O18" s="547" t="s">
        <v>59</v>
      </c>
      <c r="P18" s="547" t="s">
        <v>59</v>
      </c>
      <c r="Q18" s="547" t="s">
        <v>59</v>
      </c>
      <c r="R18" s="547" t="s">
        <v>59</v>
      </c>
    </row>
    <row r="19" spans="1:18" s="83" customFormat="1" ht="12" customHeight="1" thickTop="1" x14ac:dyDescent="0.15">
      <c r="A19" s="42" t="s">
        <v>99</v>
      </c>
      <c r="B19" s="26"/>
      <c r="C19" s="26"/>
      <c r="D19" s="26"/>
      <c r="E19" s="26"/>
      <c r="F19" s="92"/>
      <c r="G19" s="26"/>
      <c r="H19" s="92"/>
      <c r="I19" s="93"/>
      <c r="J19" s="93"/>
      <c r="K19" s="92"/>
      <c r="L19" s="92"/>
      <c r="M19" s="92"/>
      <c r="N19" s="26"/>
      <c r="O19" s="26"/>
      <c r="P19" s="92"/>
    </row>
  </sheetData>
  <mergeCells count="6">
    <mergeCell ref="A1:I1"/>
    <mergeCell ref="K1:R1"/>
    <mergeCell ref="B3:E3"/>
    <mergeCell ref="F3:I3"/>
    <mergeCell ref="K3:N3"/>
    <mergeCell ref="O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zoomScale="85" zoomScaleNormal="85" workbookViewId="0">
      <selection sqref="A1:H1"/>
    </sheetView>
  </sheetViews>
  <sheetFormatPr defaultRowHeight="13.5" x14ac:dyDescent="0.15"/>
  <cols>
    <col min="1" max="1" width="14.5546875" style="259" customWidth="1"/>
    <col min="2" max="2" width="9.88671875" style="359" customWidth="1"/>
    <col min="3" max="3" width="13.5546875" style="295" customWidth="1"/>
    <col min="4" max="8" width="9.88671875" style="295" customWidth="1"/>
    <col min="9" max="9" width="2.77734375" style="259" customWidth="1"/>
    <col min="10" max="14" width="9" style="295" customWidth="1"/>
    <col min="15" max="17" width="9" style="259" customWidth="1"/>
    <col min="18" max="16384" width="8.88671875" style="259"/>
  </cols>
  <sheetData>
    <row r="1" spans="1:18" ht="45" customHeight="1" x14ac:dyDescent="0.15">
      <c r="A1" s="609" t="s">
        <v>238</v>
      </c>
      <c r="B1" s="609"/>
      <c r="C1" s="609"/>
      <c r="D1" s="609"/>
      <c r="E1" s="609"/>
      <c r="F1" s="609"/>
      <c r="G1" s="609"/>
      <c r="H1" s="609"/>
      <c r="I1" s="333"/>
      <c r="J1" s="674" t="s">
        <v>239</v>
      </c>
      <c r="K1" s="674"/>
      <c r="L1" s="674"/>
      <c r="M1" s="674"/>
      <c r="N1" s="674"/>
      <c r="O1" s="674"/>
      <c r="P1" s="674"/>
      <c r="Q1" s="674"/>
    </row>
    <row r="2" spans="1:18" s="256" customFormat="1" ht="25.5" customHeight="1" thickBot="1" x14ac:dyDescent="0.2">
      <c r="A2" s="388" t="s">
        <v>240</v>
      </c>
      <c r="B2" s="389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9"/>
      <c r="N2" s="377"/>
      <c r="O2" s="265"/>
      <c r="Q2" s="265" t="s">
        <v>241</v>
      </c>
    </row>
    <row r="3" spans="1:18" s="263" customFormat="1" ht="17.100000000000001" customHeight="1" thickTop="1" x14ac:dyDescent="0.15">
      <c r="A3" s="267" t="s">
        <v>79</v>
      </c>
      <c r="B3" s="633" t="s">
        <v>55</v>
      </c>
      <c r="C3" s="631"/>
      <c r="D3" s="632"/>
      <c r="E3" s="613" t="s">
        <v>242</v>
      </c>
      <c r="F3" s="614"/>
      <c r="G3" s="615"/>
      <c r="H3" s="309" t="s">
        <v>243</v>
      </c>
      <c r="I3" s="390"/>
      <c r="J3" s="614" t="s">
        <v>244</v>
      </c>
      <c r="K3" s="615"/>
      <c r="L3" s="614" t="s">
        <v>245</v>
      </c>
      <c r="M3" s="614"/>
      <c r="N3" s="615"/>
      <c r="O3" s="613" t="s">
        <v>246</v>
      </c>
      <c r="P3" s="614"/>
      <c r="Q3" s="614"/>
    </row>
    <row r="4" spans="1:18" s="263" customFormat="1" ht="17.100000000000001" customHeight="1" x14ac:dyDescent="0.15">
      <c r="A4" s="244" t="s">
        <v>82</v>
      </c>
      <c r="B4" s="343" t="s">
        <v>247</v>
      </c>
      <c r="C4" s="268" t="s">
        <v>40</v>
      </c>
      <c r="D4" s="268" t="s">
        <v>20</v>
      </c>
      <c r="E4" s="268" t="s">
        <v>56</v>
      </c>
      <c r="F4" s="391" t="s">
        <v>11</v>
      </c>
      <c r="G4" s="268" t="s">
        <v>20</v>
      </c>
      <c r="H4" s="391" t="s">
        <v>56</v>
      </c>
      <c r="I4" s="269"/>
      <c r="J4" s="335" t="s">
        <v>11</v>
      </c>
      <c r="K4" s="335" t="s">
        <v>20</v>
      </c>
      <c r="L4" s="335" t="s">
        <v>57</v>
      </c>
      <c r="M4" s="335" t="s">
        <v>11</v>
      </c>
      <c r="N4" s="268" t="s">
        <v>20</v>
      </c>
      <c r="O4" s="391" t="s">
        <v>57</v>
      </c>
      <c r="P4" s="268" t="s">
        <v>11</v>
      </c>
      <c r="Q4" s="270" t="s">
        <v>20</v>
      </c>
    </row>
    <row r="5" spans="1:18" s="263" customFormat="1" ht="17.100000000000001" customHeight="1" x14ac:dyDescent="0.15">
      <c r="A5" s="244" t="s">
        <v>86</v>
      </c>
      <c r="B5" s="343" t="s">
        <v>248</v>
      </c>
      <c r="C5" s="392"/>
      <c r="D5" s="350" t="s">
        <v>22</v>
      </c>
      <c r="E5" s="244" t="s">
        <v>21</v>
      </c>
      <c r="F5" s="244"/>
      <c r="G5" s="350" t="s">
        <v>22</v>
      </c>
      <c r="H5" s="269" t="s">
        <v>21</v>
      </c>
      <c r="I5" s="269"/>
      <c r="J5" s="244"/>
      <c r="K5" s="244" t="s">
        <v>22</v>
      </c>
      <c r="L5" s="269" t="s">
        <v>21</v>
      </c>
      <c r="M5" s="350"/>
      <c r="N5" s="244" t="s">
        <v>22</v>
      </c>
      <c r="O5" s="269" t="s">
        <v>21</v>
      </c>
      <c r="P5" s="350"/>
      <c r="Q5" s="273" t="s">
        <v>22</v>
      </c>
    </row>
    <row r="6" spans="1:18" s="263" customFormat="1" ht="17.100000000000001" customHeight="1" x14ac:dyDescent="0.15">
      <c r="A6" s="274" t="s">
        <v>58</v>
      </c>
      <c r="B6" s="393" t="s">
        <v>249</v>
      </c>
      <c r="C6" s="354" t="s">
        <v>250</v>
      </c>
      <c r="D6" s="354" t="s">
        <v>251</v>
      </c>
      <c r="E6" s="276" t="s">
        <v>252</v>
      </c>
      <c r="F6" s="276" t="s">
        <v>6</v>
      </c>
      <c r="G6" s="354" t="s">
        <v>251</v>
      </c>
      <c r="H6" s="394" t="s">
        <v>253</v>
      </c>
      <c r="I6" s="395"/>
      <c r="J6" s="276" t="s">
        <v>6</v>
      </c>
      <c r="K6" s="276" t="s">
        <v>251</v>
      </c>
      <c r="L6" s="394" t="s">
        <v>253</v>
      </c>
      <c r="M6" s="396" t="s">
        <v>6</v>
      </c>
      <c r="N6" s="396" t="s">
        <v>251</v>
      </c>
      <c r="O6" s="394" t="s">
        <v>253</v>
      </c>
      <c r="P6" s="354" t="s">
        <v>250</v>
      </c>
      <c r="Q6" s="279" t="s">
        <v>251</v>
      </c>
    </row>
    <row r="7" spans="1:18" s="266" customFormat="1" ht="39.950000000000003" customHeight="1" x14ac:dyDescent="0.15">
      <c r="A7" s="244">
        <v>2011</v>
      </c>
      <c r="B7" s="219">
        <v>24</v>
      </c>
      <c r="C7" s="219">
        <v>7219.6461538461535</v>
      </c>
      <c r="D7" s="219">
        <v>12892.538461538463</v>
      </c>
      <c r="E7" s="219" t="s">
        <v>59</v>
      </c>
      <c r="F7" s="219" t="s">
        <v>59</v>
      </c>
      <c r="G7" s="219" t="s">
        <v>59</v>
      </c>
      <c r="H7" s="219">
        <v>16</v>
      </c>
      <c r="I7" s="219"/>
      <c r="J7" s="219">
        <v>5064.8461538461534</v>
      </c>
      <c r="K7" s="219">
        <v>9185.538461538461</v>
      </c>
      <c r="L7" s="219" t="s">
        <v>59</v>
      </c>
      <c r="M7" s="219" t="s">
        <v>59</v>
      </c>
      <c r="N7" s="219" t="s">
        <v>59</v>
      </c>
      <c r="O7" s="397">
        <v>8</v>
      </c>
      <c r="P7" s="219">
        <v>2154.8000000000002</v>
      </c>
      <c r="Q7" s="219">
        <v>3707</v>
      </c>
      <c r="R7" s="398"/>
    </row>
    <row r="8" spans="1:18" s="266" customFormat="1" ht="39.950000000000003" customHeight="1" x14ac:dyDescent="0.15">
      <c r="A8" s="244">
        <v>2012</v>
      </c>
      <c r="B8" s="219">
        <v>24</v>
      </c>
      <c r="C8" s="219">
        <v>7219.6461538461535</v>
      </c>
      <c r="D8" s="219">
        <v>12892.538461538463</v>
      </c>
      <c r="E8" s="219" t="s">
        <v>59</v>
      </c>
      <c r="F8" s="219" t="s">
        <v>59</v>
      </c>
      <c r="G8" s="219" t="s">
        <v>59</v>
      </c>
      <c r="H8" s="219">
        <v>16</v>
      </c>
      <c r="I8" s="219"/>
      <c r="J8" s="219">
        <v>5064.8461538461534</v>
      </c>
      <c r="K8" s="219">
        <v>9185.538461538461</v>
      </c>
      <c r="L8" s="219" t="s">
        <v>59</v>
      </c>
      <c r="M8" s="219" t="s">
        <v>59</v>
      </c>
      <c r="N8" s="219" t="s">
        <v>59</v>
      </c>
      <c r="O8" s="397">
        <v>8</v>
      </c>
      <c r="P8" s="219">
        <v>2154.8000000000002</v>
      </c>
      <c r="Q8" s="219">
        <v>3707</v>
      </c>
      <c r="R8" s="398"/>
    </row>
    <row r="9" spans="1:18" s="266" customFormat="1" ht="39.950000000000003" customHeight="1" x14ac:dyDescent="0.15">
      <c r="A9" s="244">
        <v>2013</v>
      </c>
      <c r="B9" s="219">
        <v>19</v>
      </c>
      <c r="C9" s="219">
        <v>6337</v>
      </c>
      <c r="D9" s="219">
        <v>11890</v>
      </c>
      <c r="E9" s="219" t="s">
        <v>59</v>
      </c>
      <c r="F9" s="219" t="s">
        <v>59</v>
      </c>
      <c r="G9" s="219" t="s">
        <v>59</v>
      </c>
      <c r="H9" s="219">
        <v>15</v>
      </c>
      <c r="I9" s="219"/>
      <c r="J9" s="219">
        <v>5002</v>
      </c>
      <c r="K9" s="219">
        <v>9398</v>
      </c>
      <c r="L9" s="219" t="s">
        <v>59</v>
      </c>
      <c r="M9" s="219" t="s">
        <v>59</v>
      </c>
      <c r="N9" s="219" t="s">
        <v>59</v>
      </c>
      <c r="O9" s="397">
        <v>4</v>
      </c>
      <c r="P9" s="219">
        <v>1335</v>
      </c>
      <c r="Q9" s="219">
        <v>2492</v>
      </c>
      <c r="R9" s="398"/>
    </row>
    <row r="10" spans="1:18" s="266" customFormat="1" ht="39.950000000000003" customHeight="1" x14ac:dyDescent="0.15">
      <c r="A10" s="244">
        <v>2014</v>
      </c>
      <c r="B10" s="219">
        <v>21</v>
      </c>
      <c r="C10" s="219">
        <v>7337</v>
      </c>
      <c r="D10" s="219">
        <v>12160</v>
      </c>
      <c r="E10" s="219" t="s">
        <v>129</v>
      </c>
      <c r="F10" s="219" t="s">
        <v>129</v>
      </c>
      <c r="G10" s="219" t="s">
        <v>129</v>
      </c>
      <c r="H10" s="219">
        <v>15</v>
      </c>
      <c r="I10" s="219"/>
      <c r="J10" s="219">
        <v>5002</v>
      </c>
      <c r="K10" s="219">
        <v>9276</v>
      </c>
      <c r="L10" s="439">
        <v>0</v>
      </c>
      <c r="M10" s="439">
        <v>0</v>
      </c>
      <c r="N10" s="439">
        <v>0</v>
      </c>
      <c r="O10" s="219">
        <v>6</v>
      </c>
      <c r="P10" s="219">
        <v>2335</v>
      </c>
      <c r="Q10" s="219">
        <v>2884</v>
      </c>
      <c r="R10" s="398"/>
    </row>
    <row r="11" spans="1:18" s="256" customFormat="1" ht="39.950000000000003" customHeight="1" x14ac:dyDescent="0.15">
      <c r="A11" s="208">
        <v>2015</v>
      </c>
      <c r="B11" s="566">
        <v>18</v>
      </c>
      <c r="C11" s="566">
        <v>6004</v>
      </c>
      <c r="D11" s="566">
        <v>11145</v>
      </c>
      <c r="E11" s="568" t="s">
        <v>59</v>
      </c>
      <c r="F11" s="568" t="s">
        <v>59</v>
      </c>
      <c r="G11" s="568" t="s">
        <v>59</v>
      </c>
      <c r="H11" s="566">
        <v>15</v>
      </c>
      <c r="I11" s="566"/>
      <c r="J11" s="566">
        <v>5002</v>
      </c>
      <c r="K11" s="566">
        <v>9276</v>
      </c>
      <c r="L11" s="568" t="s">
        <v>59</v>
      </c>
      <c r="M11" s="568" t="s">
        <v>59</v>
      </c>
      <c r="N11" s="568" t="s">
        <v>59</v>
      </c>
      <c r="O11" s="566">
        <v>3</v>
      </c>
      <c r="P11" s="566">
        <v>1002</v>
      </c>
      <c r="Q11" s="566">
        <v>1869</v>
      </c>
      <c r="R11" s="399"/>
    </row>
    <row r="12" spans="1:18" s="402" customFormat="1" ht="39.950000000000003" customHeight="1" x14ac:dyDescent="0.15">
      <c r="A12" s="400" t="s">
        <v>92</v>
      </c>
      <c r="B12" s="567">
        <v>6</v>
      </c>
      <c r="C12" s="567">
        <v>1998</v>
      </c>
      <c r="D12" s="567">
        <v>3738</v>
      </c>
      <c r="E12" s="568" t="s">
        <v>59</v>
      </c>
      <c r="F12" s="568" t="s">
        <v>59</v>
      </c>
      <c r="G12" s="568" t="s">
        <v>59</v>
      </c>
      <c r="H12" s="567">
        <v>3</v>
      </c>
      <c r="I12" s="567"/>
      <c r="J12" s="567">
        <v>996</v>
      </c>
      <c r="K12" s="567">
        <v>1869</v>
      </c>
      <c r="L12" s="568" t="s">
        <v>59</v>
      </c>
      <c r="M12" s="568" t="s">
        <v>59</v>
      </c>
      <c r="N12" s="568" t="s">
        <v>59</v>
      </c>
      <c r="O12" s="569">
        <v>3</v>
      </c>
      <c r="P12" s="568">
        <v>1002</v>
      </c>
      <c r="Q12" s="568">
        <v>1869</v>
      </c>
      <c r="R12" s="401"/>
    </row>
    <row r="13" spans="1:18" s="402" customFormat="1" ht="39.950000000000003" customHeight="1" x14ac:dyDescent="0.15">
      <c r="A13" s="400" t="s">
        <v>93</v>
      </c>
      <c r="B13" s="567">
        <v>3</v>
      </c>
      <c r="C13" s="567">
        <v>1018</v>
      </c>
      <c r="D13" s="567">
        <v>1869</v>
      </c>
      <c r="E13" s="568" t="s">
        <v>59</v>
      </c>
      <c r="F13" s="568" t="s">
        <v>59</v>
      </c>
      <c r="G13" s="568" t="s">
        <v>59</v>
      </c>
      <c r="H13" s="567">
        <v>3</v>
      </c>
      <c r="I13" s="567"/>
      <c r="J13" s="567">
        <v>1018</v>
      </c>
      <c r="K13" s="567">
        <v>1869</v>
      </c>
      <c r="L13" s="568" t="s">
        <v>59</v>
      </c>
      <c r="M13" s="568" t="s">
        <v>59</v>
      </c>
      <c r="N13" s="568" t="s">
        <v>59</v>
      </c>
      <c r="O13" s="568" t="s">
        <v>59</v>
      </c>
      <c r="P13" s="568" t="s">
        <v>59</v>
      </c>
      <c r="Q13" s="568" t="s">
        <v>59</v>
      </c>
      <c r="R13" s="401"/>
    </row>
    <row r="14" spans="1:18" s="402" customFormat="1" ht="39.950000000000003" customHeight="1" x14ac:dyDescent="0.15">
      <c r="A14" s="400" t="s">
        <v>306</v>
      </c>
      <c r="B14" s="567">
        <v>2</v>
      </c>
      <c r="C14" s="567">
        <v>664</v>
      </c>
      <c r="D14" s="567">
        <v>1246</v>
      </c>
      <c r="E14" s="568" t="s">
        <v>129</v>
      </c>
      <c r="F14" s="568" t="s">
        <v>129</v>
      </c>
      <c r="G14" s="568" t="s">
        <v>129</v>
      </c>
      <c r="H14" s="567">
        <v>2</v>
      </c>
      <c r="I14" s="567"/>
      <c r="J14" s="567">
        <v>664</v>
      </c>
      <c r="K14" s="567">
        <v>1246</v>
      </c>
      <c r="L14" s="570">
        <v>0</v>
      </c>
      <c r="M14" s="570">
        <v>0</v>
      </c>
      <c r="N14" s="570">
        <v>0</v>
      </c>
      <c r="O14" s="568" t="s">
        <v>59</v>
      </c>
      <c r="P14" s="568" t="s">
        <v>59</v>
      </c>
      <c r="Q14" s="568" t="s">
        <v>59</v>
      </c>
    </row>
    <row r="15" spans="1:18" s="403" customFormat="1" ht="39.950000000000003" customHeight="1" x14ac:dyDescent="0.15">
      <c r="A15" s="400" t="s">
        <v>307</v>
      </c>
      <c r="B15" s="567">
        <v>2</v>
      </c>
      <c r="C15" s="567">
        <v>652</v>
      </c>
      <c r="D15" s="567">
        <v>1246</v>
      </c>
      <c r="E15" s="568" t="s">
        <v>59</v>
      </c>
      <c r="F15" s="568" t="s">
        <v>59</v>
      </c>
      <c r="G15" s="568" t="s">
        <v>59</v>
      </c>
      <c r="H15" s="567">
        <v>2</v>
      </c>
      <c r="I15" s="567"/>
      <c r="J15" s="567">
        <v>652</v>
      </c>
      <c r="K15" s="567">
        <v>1246</v>
      </c>
      <c r="L15" s="568" t="s">
        <v>59</v>
      </c>
      <c r="M15" s="568" t="s">
        <v>59</v>
      </c>
      <c r="N15" s="568" t="s">
        <v>59</v>
      </c>
      <c r="O15" s="568" t="s">
        <v>59</v>
      </c>
      <c r="P15" s="568" t="s">
        <v>59</v>
      </c>
      <c r="Q15" s="568" t="s">
        <v>59</v>
      </c>
    </row>
    <row r="16" spans="1:18" s="404" customFormat="1" ht="39.950000000000003" customHeight="1" x14ac:dyDescent="0.15">
      <c r="A16" s="400" t="s">
        <v>308</v>
      </c>
      <c r="B16" s="567">
        <v>1</v>
      </c>
      <c r="C16" s="567">
        <v>332</v>
      </c>
      <c r="D16" s="567">
        <v>623</v>
      </c>
      <c r="E16" s="568" t="s">
        <v>59</v>
      </c>
      <c r="F16" s="568" t="s">
        <v>59</v>
      </c>
      <c r="G16" s="568" t="s">
        <v>59</v>
      </c>
      <c r="H16" s="571">
        <v>1</v>
      </c>
      <c r="I16" s="571"/>
      <c r="J16" s="567">
        <v>332</v>
      </c>
      <c r="K16" s="572">
        <v>623</v>
      </c>
      <c r="L16" s="568" t="s">
        <v>59</v>
      </c>
      <c r="M16" s="568" t="s">
        <v>59</v>
      </c>
      <c r="N16" s="568" t="s">
        <v>59</v>
      </c>
      <c r="O16" s="570">
        <v>0</v>
      </c>
      <c r="P16" s="570">
        <v>0</v>
      </c>
      <c r="Q16" s="570">
        <v>0</v>
      </c>
    </row>
    <row r="17" spans="1:17" s="404" customFormat="1" ht="39.950000000000003" customHeight="1" x14ac:dyDescent="0.15">
      <c r="A17" s="400" t="s">
        <v>97</v>
      </c>
      <c r="B17" s="567">
        <v>2</v>
      </c>
      <c r="C17" s="567">
        <v>668</v>
      </c>
      <c r="D17" s="567">
        <v>1246</v>
      </c>
      <c r="E17" s="568" t="s">
        <v>129</v>
      </c>
      <c r="F17" s="568" t="s">
        <v>129</v>
      </c>
      <c r="G17" s="568" t="s">
        <v>324</v>
      </c>
      <c r="H17" s="571">
        <v>2</v>
      </c>
      <c r="I17" s="571"/>
      <c r="J17" s="567">
        <v>668</v>
      </c>
      <c r="K17" s="567">
        <v>1246</v>
      </c>
      <c r="L17" s="570">
        <v>0</v>
      </c>
      <c r="M17" s="570">
        <v>0</v>
      </c>
      <c r="N17" s="570">
        <v>0</v>
      </c>
      <c r="O17" s="570">
        <v>0</v>
      </c>
      <c r="P17" s="570">
        <v>0</v>
      </c>
      <c r="Q17" s="570">
        <v>0</v>
      </c>
    </row>
    <row r="18" spans="1:17" s="404" customFormat="1" ht="39.950000000000003" customHeight="1" thickBot="1" x14ac:dyDescent="0.2">
      <c r="A18" s="405" t="s">
        <v>98</v>
      </c>
      <c r="B18" s="576">
        <v>2</v>
      </c>
      <c r="C18" s="573">
        <v>672</v>
      </c>
      <c r="D18" s="573">
        <v>1177</v>
      </c>
      <c r="E18" s="574">
        <v>0</v>
      </c>
      <c r="F18" s="574">
        <v>0</v>
      </c>
      <c r="G18" s="574">
        <v>0</v>
      </c>
      <c r="H18" s="575">
        <v>2</v>
      </c>
      <c r="I18" s="571"/>
      <c r="J18" s="573">
        <v>672</v>
      </c>
      <c r="K18" s="573">
        <v>1177</v>
      </c>
      <c r="L18" s="574">
        <v>0</v>
      </c>
      <c r="M18" s="574">
        <v>0</v>
      </c>
      <c r="N18" s="574">
        <v>0</v>
      </c>
      <c r="O18" s="574">
        <v>0</v>
      </c>
      <c r="P18" s="574">
        <v>0</v>
      </c>
      <c r="Q18" s="574">
        <v>0</v>
      </c>
    </row>
    <row r="19" spans="1:17" s="216" customFormat="1" ht="12" customHeight="1" thickTop="1" x14ac:dyDescent="0.15">
      <c r="A19" s="260" t="s">
        <v>99</v>
      </c>
      <c r="B19" s="292"/>
      <c r="C19" s="292"/>
      <c r="D19" s="292"/>
      <c r="E19" s="292"/>
      <c r="F19" s="293"/>
      <c r="G19" s="292"/>
      <c r="H19" s="293"/>
      <c r="I19" s="294"/>
      <c r="J19" s="293"/>
      <c r="K19" s="293"/>
      <c r="L19" s="293"/>
      <c r="M19" s="293"/>
      <c r="N19" s="292"/>
      <c r="O19" s="292"/>
      <c r="P19" s="293"/>
    </row>
    <row r="20" spans="1:17" ht="15.75" customHeight="1" x14ac:dyDescent="0.15">
      <c r="B20" s="406"/>
      <c r="C20" s="406"/>
      <c r="D20" s="406"/>
      <c r="E20" s="406"/>
      <c r="F20" s="259"/>
      <c r="G20" s="259"/>
      <c r="H20" s="259"/>
      <c r="J20" s="259"/>
      <c r="K20" s="259"/>
      <c r="L20" s="259"/>
      <c r="M20" s="259"/>
      <c r="N20" s="259"/>
    </row>
    <row r="21" spans="1:17" x14ac:dyDescent="0.15">
      <c r="B21" s="406"/>
      <c r="C21" s="406"/>
      <c r="D21" s="406"/>
      <c r="E21" s="406"/>
      <c r="F21" s="259"/>
      <c r="G21" s="259"/>
      <c r="H21" s="259"/>
      <c r="J21" s="259"/>
      <c r="K21" s="259"/>
      <c r="L21" s="259"/>
      <c r="M21" s="259"/>
      <c r="N21" s="259"/>
    </row>
    <row r="22" spans="1:17" x14ac:dyDescent="0.15">
      <c r="B22" s="259"/>
      <c r="C22" s="259"/>
      <c r="D22" s="259"/>
      <c r="E22" s="259"/>
      <c r="F22" s="259"/>
      <c r="G22" s="259"/>
      <c r="H22" s="259"/>
      <c r="J22" s="259"/>
      <c r="K22" s="259"/>
      <c r="L22" s="259"/>
      <c r="M22" s="259"/>
      <c r="N22" s="259"/>
    </row>
    <row r="23" spans="1:17" x14ac:dyDescent="0.15">
      <c r="B23" s="295"/>
      <c r="C23" s="259"/>
      <c r="D23" s="384"/>
      <c r="E23" s="384"/>
      <c r="F23" s="259"/>
      <c r="G23" s="259"/>
      <c r="H23" s="259"/>
      <c r="J23" s="259"/>
      <c r="K23" s="259"/>
      <c r="L23" s="259"/>
      <c r="M23" s="259"/>
      <c r="N23" s="259"/>
    </row>
    <row r="24" spans="1:17" x14ac:dyDescent="0.15">
      <c r="B24" s="295"/>
      <c r="C24" s="259"/>
      <c r="D24" s="384"/>
      <c r="E24" s="384"/>
      <c r="F24" s="259"/>
      <c r="G24" s="259"/>
      <c r="H24" s="259"/>
      <c r="J24" s="259"/>
      <c r="K24" s="259"/>
      <c r="L24" s="259"/>
      <c r="M24" s="259"/>
      <c r="N24" s="259"/>
    </row>
    <row r="25" spans="1:17" x14ac:dyDescent="0.15">
      <c r="B25" s="295"/>
      <c r="C25" s="259"/>
      <c r="D25" s="384"/>
      <c r="E25" s="384"/>
      <c r="F25" s="259"/>
      <c r="G25" s="259"/>
      <c r="H25" s="259"/>
      <c r="J25" s="259"/>
      <c r="K25" s="259"/>
      <c r="L25" s="259"/>
      <c r="M25" s="259"/>
      <c r="N25" s="259"/>
    </row>
    <row r="26" spans="1:17" x14ac:dyDescent="0.15">
      <c r="B26" s="295"/>
      <c r="C26" s="259"/>
      <c r="D26" s="384"/>
      <c r="E26" s="384"/>
      <c r="F26" s="259"/>
      <c r="G26" s="259"/>
      <c r="H26" s="259"/>
      <c r="J26" s="259"/>
      <c r="K26" s="259"/>
      <c r="L26" s="259"/>
      <c r="M26" s="259"/>
      <c r="N26" s="259"/>
    </row>
    <row r="27" spans="1:17" x14ac:dyDescent="0.15">
      <c r="B27" s="295"/>
      <c r="C27" s="259"/>
      <c r="D27" s="384"/>
      <c r="E27" s="384"/>
      <c r="F27" s="259"/>
      <c r="G27" s="259"/>
      <c r="H27" s="259"/>
      <c r="J27" s="259"/>
      <c r="K27" s="259"/>
      <c r="L27" s="259"/>
      <c r="M27" s="259"/>
      <c r="N27" s="259"/>
    </row>
    <row r="28" spans="1:17" x14ac:dyDescent="0.15">
      <c r="B28" s="406"/>
      <c r="C28" s="387"/>
      <c r="H28" s="387"/>
      <c r="I28" s="384"/>
      <c r="J28" s="387"/>
      <c r="K28" s="387"/>
      <c r="P28" s="384"/>
      <c r="Q28" s="384"/>
    </row>
    <row r="29" spans="1:17" x14ac:dyDescent="0.15">
      <c r="B29" s="406"/>
      <c r="C29" s="387"/>
      <c r="H29" s="387"/>
      <c r="I29" s="384"/>
      <c r="J29" s="387"/>
      <c r="K29" s="387"/>
      <c r="P29" s="384"/>
      <c r="Q29" s="384"/>
    </row>
    <row r="30" spans="1:17" x14ac:dyDescent="0.15">
      <c r="B30" s="406"/>
      <c r="C30" s="387"/>
      <c r="H30" s="387"/>
      <c r="I30" s="384"/>
      <c r="J30" s="387"/>
      <c r="K30" s="387"/>
      <c r="P30" s="384"/>
      <c r="Q30" s="384"/>
    </row>
    <row r="31" spans="1:17" x14ac:dyDescent="0.15">
      <c r="B31" s="406"/>
      <c r="C31" s="387"/>
      <c r="H31" s="387"/>
      <c r="I31" s="384"/>
      <c r="J31" s="387"/>
      <c r="K31" s="387"/>
      <c r="P31" s="384"/>
      <c r="Q31" s="384"/>
    </row>
    <row r="32" spans="1:17" x14ac:dyDescent="0.15">
      <c r="B32" s="406"/>
      <c r="C32" s="387"/>
      <c r="H32" s="387"/>
      <c r="I32" s="384"/>
      <c r="J32" s="387"/>
      <c r="K32" s="387"/>
      <c r="P32" s="384"/>
      <c r="Q32" s="384"/>
    </row>
    <row r="33" spans="2:17" x14ac:dyDescent="0.15">
      <c r="B33" s="406"/>
      <c r="C33" s="387"/>
      <c r="H33" s="387"/>
      <c r="I33" s="384"/>
      <c r="J33" s="387"/>
      <c r="K33" s="387"/>
      <c r="P33" s="384"/>
      <c r="Q33" s="384"/>
    </row>
    <row r="34" spans="2:17" x14ac:dyDescent="0.15">
      <c r="B34" s="406"/>
      <c r="C34" s="387"/>
      <c r="H34" s="387"/>
      <c r="I34" s="384"/>
      <c r="J34" s="387"/>
      <c r="K34" s="387"/>
      <c r="P34" s="384"/>
      <c r="Q34" s="384"/>
    </row>
    <row r="35" spans="2:17" x14ac:dyDescent="0.15">
      <c r="B35" s="406"/>
      <c r="C35" s="387"/>
      <c r="H35" s="387"/>
      <c r="I35" s="384"/>
      <c r="J35" s="387"/>
      <c r="K35" s="387"/>
      <c r="P35" s="384"/>
      <c r="Q35" s="384"/>
    </row>
    <row r="36" spans="2:17" x14ac:dyDescent="0.15">
      <c r="B36" s="406"/>
      <c r="C36" s="387"/>
      <c r="H36" s="387"/>
      <c r="I36" s="384"/>
      <c r="J36" s="387"/>
      <c r="K36" s="387"/>
      <c r="P36" s="384"/>
      <c r="Q36" s="384"/>
    </row>
    <row r="37" spans="2:17" x14ac:dyDescent="0.15">
      <c r="B37" s="406"/>
      <c r="C37" s="387"/>
      <c r="H37" s="387"/>
      <c r="I37" s="384"/>
      <c r="J37" s="387"/>
      <c r="K37" s="387"/>
      <c r="P37" s="384"/>
      <c r="Q37" s="384"/>
    </row>
    <row r="38" spans="2:17" x14ac:dyDescent="0.15">
      <c r="B38" s="406"/>
      <c r="C38" s="387"/>
      <c r="H38" s="387"/>
      <c r="I38" s="384"/>
      <c r="J38" s="387"/>
      <c r="K38" s="387"/>
      <c r="P38" s="384"/>
      <c r="Q38" s="384"/>
    </row>
    <row r="39" spans="2:17" x14ac:dyDescent="0.15">
      <c r="B39" s="406"/>
      <c r="C39" s="387"/>
      <c r="H39" s="387"/>
      <c r="I39" s="384"/>
      <c r="J39" s="387"/>
      <c r="K39" s="387"/>
      <c r="P39" s="384"/>
      <c r="Q39" s="384"/>
    </row>
    <row r="40" spans="2:17" x14ac:dyDescent="0.15">
      <c r="B40" s="406"/>
      <c r="C40" s="387"/>
      <c r="H40" s="387"/>
      <c r="I40" s="384"/>
      <c r="J40" s="387"/>
      <c r="K40" s="387"/>
      <c r="P40" s="384"/>
      <c r="Q40" s="384"/>
    </row>
    <row r="41" spans="2:17" x14ac:dyDescent="0.15">
      <c r="B41" s="406"/>
      <c r="C41" s="387"/>
      <c r="H41" s="387"/>
      <c r="I41" s="384"/>
      <c r="J41" s="387"/>
      <c r="K41" s="387"/>
      <c r="P41" s="384"/>
      <c r="Q41" s="384"/>
    </row>
    <row r="42" spans="2:17" x14ac:dyDescent="0.15">
      <c r="B42" s="406"/>
      <c r="C42" s="387"/>
      <c r="H42" s="387"/>
      <c r="I42" s="384"/>
      <c r="J42" s="387"/>
      <c r="K42" s="387"/>
      <c r="P42" s="384"/>
      <c r="Q42" s="384"/>
    </row>
    <row r="43" spans="2:17" x14ac:dyDescent="0.15">
      <c r="B43" s="406"/>
      <c r="C43" s="387"/>
      <c r="H43" s="387"/>
      <c r="I43" s="384"/>
      <c r="J43" s="387"/>
      <c r="K43" s="387"/>
      <c r="P43" s="384"/>
      <c r="Q43" s="384"/>
    </row>
    <row r="44" spans="2:17" x14ac:dyDescent="0.15">
      <c r="B44" s="406"/>
      <c r="C44" s="387"/>
      <c r="H44" s="387"/>
      <c r="I44" s="384"/>
      <c r="J44" s="387"/>
      <c r="K44" s="387"/>
      <c r="P44" s="384"/>
      <c r="Q44" s="384"/>
    </row>
    <row r="45" spans="2:17" x14ac:dyDescent="0.15">
      <c r="B45" s="406"/>
      <c r="C45" s="387"/>
      <c r="H45" s="387"/>
      <c r="I45" s="384"/>
      <c r="J45" s="387"/>
      <c r="K45" s="387"/>
      <c r="P45" s="384"/>
      <c r="Q45" s="384"/>
    </row>
    <row r="46" spans="2:17" x14ac:dyDescent="0.15">
      <c r="B46" s="406"/>
      <c r="C46" s="387"/>
      <c r="H46" s="387"/>
      <c r="I46" s="384"/>
      <c r="J46" s="387"/>
      <c r="K46" s="387"/>
      <c r="P46" s="384"/>
      <c r="Q46" s="384"/>
    </row>
    <row r="47" spans="2:17" x14ac:dyDescent="0.15">
      <c r="B47" s="406"/>
      <c r="C47" s="387"/>
      <c r="H47" s="387"/>
      <c r="I47" s="384"/>
      <c r="J47" s="387"/>
      <c r="K47" s="387"/>
      <c r="P47" s="384"/>
      <c r="Q47" s="384"/>
    </row>
    <row r="48" spans="2:17" x14ac:dyDescent="0.15">
      <c r="B48" s="406"/>
      <c r="C48" s="387"/>
      <c r="H48" s="387"/>
      <c r="I48" s="384"/>
      <c r="J48" s="387"/>
      <c r="K48" s="387"/>
      <c r="P48" s="384"/>
      <c r="Q48" s="384"/>
    </row>
    <row r="49" spans="2:17" x14ac:dyDescent="0.15">
      <c r="B49" s="406"/>
      <c r="C49" s="387"/>
      <c r="H49" s="387"/>
      <c r="I49" s="384"/>
      <c r="J49" s="387"/>
      <c r="K49" s="387"/>
      <c r="P49" s="384"/>
      <c r="Q49" s="384"/>
    </row>
    <row r="50" spans="2:17" x14ac:dyDescent="0.15">
      <c r="B50" s="406"/>
      <c r="C50" s="387"/>
      <c r="H50" s="387"/>
      <c r="I50" s="384"/>
      <c r="J50" s="387"/>
      <c r="K50" s="387"/>
      <c r="P50" s="384"/>
      <c r="Q50" s="384"/>
    </row>
    <row r="51" spans="2:17" x14ac:dyDescent="0.15">
      <c r="B51" s="406"/>
      <c r="C51" s="387"/>
      <c r="H51" s="387"/>
      <c r="I51" s="384"/>
      <c r="J51" s="387"/>
      <c r="K51" s="387"/>
      <c r="P51" s="384"/>
      <c r="Q51" s="384"/>
    </row>
    <row r="52" spans="2:17" x14ac:dyDescent="0.15">
      <c r="B52" s="406"/>
      <c r="C52" s="387"/>
      <c r="H52" s="387"/>
      <c r="I52" s="384"/>
      <c r="J52" s="387"/>
      <c r="K52" s="387"/>
      <c r="P52" s="384"/>
      <c r="Q52" s="384"/>
    </row>
    <row r="53" spans="2:17" x14ac:dyDescent="0.15">
      <c r="B53" s="406"/>
      <c r="C53" s="387"/>
      <c r="H53" s="387"/>
      <c r="I53" s="384"/>
      <c r="J53" s="387"/>
      <c r="K53" s="387"/>
      <c r="P53" s="384"/>
      <c r="Q53" s="384"/>
    </row>
    <row r="54" spans="2:17" x14ac:dyDescent="0.15">
      <c r="B54" s="406"/>
      <c r="C54" s="387"/>
      <c r="H54" s="387"/>
      <c r="I54" s="384"/>
      <c r="J54" s="387"/>
      <c r="K54" s="387"/>
      <c r="P54" s="384"/>
      <c r="Q54" s="384"/>
    </row>
    <row r="55" spans="2:17" x14ac:dyDescent="0.15">
      <c r="B55" s="406"/>
      <c r="C55" s="387"/>
      <c r="H55" s="387"/>
      <c r="I55" s="384"/>
      <c r="J55" s="387"/>
      <c r="K55" s="387"/>
      <c r="P55" s="384"/>
      <c r="Q55" s="384"/>
    </row>
    <row r="56" spans="2:17" x14ac:dyDescent="0.15">
      <c r="B56" s="406"/>
      <c r="C56" s="387"/>
      <c r="H56" s="387"/>
      <c r="I56" s="384"/>
      <c r="J56" s="387"/>
      <c r="K56" s="387"/>
      <c r="P56" s="384"/>
      <c r="Q56" s="384"/>
    </row>
    <row r="57" spans="2:17" x14ac:dyDescent="0.15">
      <c r="B57" s="406"/>
      <c r="C57" s="387"/>
      <c r="H57" s="387"/>
      <c r="I57" s="384"/>
      <c r="J57" s="387"/>
      <c r="K57" s="387"/>
      <c r="P57" s="384"/>
      <c r="Q57" s="384"/>
    </row>
    <row r="58" spans="2:17" x14ac:dyDescent="0.15">
      <c r="B58" s="406"/>
      <c r="C58" s="387"/>
      <c r="H58" s="387"/>
      <c r="I58" s="384"/>
      <c r="J58" s="387"/>
      <c r="K58" s="387"/>
      <c r="P58" s="384"/>
      <c r="Q58" s="384"/>
    </row>
    <row r="59" spans="2:17" x14ac:dyDescent="0.15">
      <c r="B59" s="406"/>
      <c r="C59" s="387"/>
      <c r="H59" s="387"/>
      <c r="I59" s="384"/>
      <c r="J59" s="387"/>
      <c r="K59" s="387"/>
      <c r="P59" s="384"/>
      <c r="Q59" s="384"/>
    </row>
    <row r="60" spans="2:17" x14ac:dyDescent="0.15">
      <c r="B60" s="406"/>
      <c r="C60" s="387"/>
      <c r="H60" s="387"/>
      <c r="I60" s="384"/>
      <c r="J60" s="387"/>
      <c r="K60" s="387"/>
      <c r="P60" s="384"/>
      <c r="Q60" s="384"/>
    </row>
    <row r="61" spans="2:17" x14ac:dyDescent="0.15">
      <c r="B61" s="406"/>
      <c r="C61" s="387"/>
      <c r="H61" s="387"/>
      <c r="I61" s="384"/>
      <c r="J61" s="387"/>
      <c r="K61" s="387"/>
      <c r="P61" s="384"/>
      <c r="Q61" s="384"/>
    </row>
    <row r="62" spans="2:17" x14ac:dyDescent="0.15">
      <c r="B62" s="406"/>
      <c r="C62" s="387"/>
      <c r="H62" s="387"/>
      <c r="I62" s="384"/>
      <c r="J62" s="387"/>
      <c r="K62" s="387"/>
      <c r="P62" s="384"/>
      <c r="Q62" s="384"/>
    </row>
    <row r="63" spans="2:17" x14ac:dyDescent="0.15">
      <c r="B63" s="406"/>
      <c r="C63" s="387"/>
      <c r="H63" s="387"/>
      <c r="I63" s="384"/>
      <c r="J63" s="387"/>
      <c r="K63" s="387"/>
      <c r="P63" s="384"/>
      <c r="Q63" s="384"/>
    </row>
    <row r="64" spans="2:17" x14ac:dyDescent="0.15">
      <c r="B64" s="406"/>
      <c r="C64" s="387"/>
      <c r="H64" s="387"/>
      <c r="I64" s="384"/>
      <c r="J64" s="387"/>
      <c r="K64" s="387"/>
      <c r="P64" s="384"/>
      <c r="Q64" s="384"/>
    </row>
    <row r="65" spans="2:17" x14ac:dyDescent="0.15">
      <c r="B65" s="406"/>
      <c r="C65" s="387"/>
      <c r="H65" s="387"/>
      <c r="I65" s="384"/>
      <c r="J65" s="387"/>
      <c r="K65" s="387"/>
      <c r="P65" s="384"/>
      <c r="Q65" s="384"/>
    </row>
    <row r="66" spans="2:17" x14ac:dyDescent="0.15">
      <c r="B66" s="406"/>
      <c r="C66" s="387"/>
      <c r="H66" s="387"/>
      <c r="I66" s="384"/>
      <c r="J66" s="387"/>
      <c r="K66" s="387"/>
      <c r="P66" s="384"/>
      <c r="Q66" s="384"/>
    </row>
    <row r="67" spans="2:17" x14ac:dyDescent="0.15">
      <c r="B67" s="406"/>
      <c r="C67" s="387"/>
      <c r="H67" s="387"/>
      <c r="I67" s="384"/>
      <c r="J67" s="387"/>
      <c r="K67" s="387"/>
      <c r="P67" s="384"/>
      <c r="Q67" s="384"/>
    </row>
    <row r="68" spans="2:17" x14ac:dyDescent="0.15">
      <c r="B68" s="406"/>
      <c r="C68" s="387"/>
      <c r="H68" s="387"/>
      <c r="I68" s="384"/>
      <c r="J68" s="387"/>
      <c r="K68" s="387"/>
      <c r="P68" s="384"/>
      <c r="Q68" s="384"/>
    </row>
    <row r="69" spans="2:17" x14ac:dyDescent="0.15">
      <c r="B69" s="406"/>
      <c r="C69" s="387"/>
      <c r="H69" s="387"/>
      <c r="I69" s="384"/>
      <c r="J69" s="387"/>
      <c r="K69" s="387"/>
      <c r="P69" s="384"/>
      <c r="Q69" s="384"/>
    </row>
    <row r="70" spans="2:17" x14ac:dyDescent="0.15">
      <c r="B70" s="406"/>
      <c r="C70" s="387"/>
      <c r="H70" s="387"/>
      <c r="I70" s="384"/>
      <c r="J70" s="387"/>
      <c r="K70" s="387"/>
      <c r="P70" s="384"/>
      <c r="Q70" s="384"/>
    </row>
    <row r="71" spans="2:17" x14ac:dyDescent="0.15">
      <c r="B71" s="406"/>
      <c r="C71" s="387"/>
      <c r="H71" s="387"/>
      <c r="I71" s="384"/>
      <c r="J71" s="387"/>
      <c r="K71" s="387"/>
      <c r="P71" s="384"/>
      <c r="Q71" s="384"/>
    </row>
    <row r="72" spans="2:17" x14ac:dyDescent="0.15">
      <c r="B72" s="406"/>
      <c r="C72" s="387"/>
      <c r="H72" s="387"/>
      <c r="I72" s="384"/>
      <c r="J72" s="387"/>
      <c r="K72" s="387"/>
      <c r="P72" s="384"/>
      <c r="Q72" s="384"/>
    </row>
    <row r="73" spans="2:17" x14ac:dyDescent="0.15">
      <c r="B73" s="406"/>
      <c r="C73" s="387"/>
      <c r="H73" s="387"/>
      <c r="I73" s="384"/>
      <c r="J73" s="387"/>
      <c r="K73" s="387"/>
      <c r="P73" s="384"/>
      <c r="Q73" s="384"/>
    </row>
    <row r="74" spans="2:17" x14ac:dyDescent="0.15">
      <c r="B74" s="406"/>
      <c r="C74" s="387"/>
      <c r="H74" s="387"/>
      <c r="I74" s="384"/>
      <c r="J74" s="387"/>
      <c r="K74" s="387"/>
      <c r="P74" s="384"/>
      <c r="Q74" s="384"/>
    </row>
    <row r="75" spans="2:17" x14ac:dyDescent="0.15">
      <c r="B75" s="406"/>
      <c r="C75" s="387"/>
      <c r="H75" s="387"/>
      <c r="I75" s="384"/>
      <c r="J75" s="387"/>
      <c r="K75" s="387"/>
      <c r="P75" s="384"/>
      <c r="Q75" s="384"/>
    </row>
    <row r="76" spans="2:17" x14ac:dyDescent="0.15">
      <c r="B76" s="406"/>
      <c r="C76" s="387"/>
      <c r="H76" s="387"/>
      <c r="I76" s="384"/>
      <c r="J76" s="387"/>
      <c r="K76" s="387"/>
      <c r="P76" s="384"/>
      <c r="Q76" s="384"/>
    </row>
    <row r="77" spans="2:17" x14ac:dyDescent="0.15">
      <c r="B77" s="406"/>
      <c r="C77" s="387"/>
      <c r="H77" s="387"/>
      <c r="I77" s="384"/>
      <c r="J77" s="387"/>
      <c r="K77" s="387"/>
      <c r="P77" s="384"/>
      <c r="Q77" s="384"/>
    </row>
    <row r="78" spans="2:17" x14ac:dyDescent="0.15">
      <c r="B78" s="406"/>
      <c r="C78" s="387"/>
      <c r="H78" s="387"/>
      <c r="I78" s="384"/>
      <c r="J78" s="387"/>
      <c r="K78" s="387"/>
      <c r="P78" s="384"/>
      <c r="Q78" s="384"/>
    </row>
    <row r="79" spans="2:17" x14ac:dyDescent="0.15">
      <c r="B79" s="406"/>
      <c r="C79" s="387"/>
      <c r="H79" s="387"/>
      <c r="I79" s="384"/>
      <c r="J79" s="387"/>
      <c r="K79" s="387"/>
      <c r="P79" s="384"/>
      <c r="Q79" s="384"/>
    </row>
    <row r="80" spans="2:17" x14ac:dyDescent="0.15">
      <c r="B80" s="406"/>
      <c r="C80" s="387"/>
      <c r="H80" s="387"/>
      <c r="I80" s="384"/>
      <c r="J80" s="387"/>
      <c r="K80" s="387"/>
      <c r="P80" s="384"/>
      <c r="Q80" s="384"/>
    </row>
    <row r="81" spans="2:17" x14ac:dyDescent="0.15">
      <c r="B81" s="406"/>
      <c r="C81" s="387"/>
      <c r="H81" s="387"/>
      <c r="I81" s="384"/>
      <c r="J81" s="387"/>
      <c r="K81" s="387"/>
      <c r="P81" s="384"/>
      <c r="Q81" s="384"/>
    </row>
    <row r="82" spans="2:17" x14ac:dyDescent="0.15">
      <c r="B82" s="406"/>
      <c r="C82" s="387"/>
      <c r="H82" s="387"/>
      <c r="I82" s="384"/>
      <c r="J82" s="387"/>
      <c r="K82" s="387"/>
      <c r="P82" s="384"/>
      <c r="Q82" s="384"/>
    </row>
    <row r="83" spans="2:17" x14ac:dyDescent="0.15">
      <c r="B83" s="406"/>
      <c r="C83" s="387"/>
      <c r="H83" s="387"/>
      <c r="I83" s="384"/>
      <c r="J83" s="387"/>
      <c r="K83" s="387"/>
      <c r="P83" s="384"/>
      <c r="Q83" s="384"/>
    </row>
    <row r="84" spans="2:17" x14ac:dyDescent="0.15">
      <c r="B84" s="406"/>
      <c r="C84" s="387"/>
      <c r="H84" s="387"/>
      <c r="I84" s="384"/>
      <c r="J84" s="387"/>
      <c r="K84" s="387"/>
      <c r="P84" s="384"/>
      <c r="Q84" s="384"/>
    </row>
    <row r="85" spans="2:17" x14ac:dyDescent="0.15">
      <c r="B85" s="406"/>
      <c r="C85" s="387"/>
      <c r="H85" s="387"/>
      <c r="I85" s="384"/>
      <c r="J85" s="387"/>
      <c r="K85" s="387"/>
      <c r="P85" s="384"/>
      <c r="Q85" s="384"/>
    </row>
    <row r="86" spans="2:17" x14ac:dyDescent="0.15">
      <c r="B86" s="406"/>
      <c r="C86" s="387"/>
      <c r="H86" s="387"/>
      <c r="I86" s="384"/>
      <c r="J86" s="387"/>
      <c r="K86" s="387"/>
      <c r="P86" s="384"/>
      <c r="Q86" s="384"/>
    </row>
    <row r="87" spans="2:17" x14ac:dyDescent="0.15">
      <c r="B87" s="406"/>
      <c r="C87" s="387"/>
      <c r="H87" s="387"/>
      <c r="I87" s="384"/>
      <c r="J87" s="387"/>
      <c r="K87" s="387"/>
      <c r="P87" s="384"/>
      <c r="Q87" s="384"/>
    </row>
    <row r="88" spans="2:17" x14ac:dyDescent="0.15">
      <c r="B88" s="406"/>
      <c r="C88" s="387"/>
      <c r="H88" s="387"/>
      <c r="I88" s="384"/>
      <c r="J88" s="387"/>
      <c r="K88" s="387"/>
      <c r="P88" s="384"/>
      <c r="Q88" s="384"/>
    </row>
    <row r="89" spans="2:17" x14ac:dyDescent="0.15">
      <c r="B89" s="406"/>
      <c r="C89" s="387"/>
      <c r="H89" s="387"/>
      <c r="I89" s="384"/>
      <c r="J89" s="387"/>
      <c r="K89" s="387"/>
      <c r="P89" s="384"/>
      <c r="Q89" s="384"/>
    </row>
    <row r="90" spans="2:17" x14ac:dyDescent="0.15">
      <c r="B90" s="406"/>
      <c r="C90" s="387"/>
      <c r="H90" s="387"/>
      <c r="I90" s="384"/>
      <c r="J90" s="387"/>
      <c r="K90" s="387"/>
      <c r="P90" s="384"/>
      <c r="Q90" s="384"/>
    </row>
    <row r="91" spans="2:17" x14ac:dyDescent="0.15">
      <c r="B91" s="406"/>
      <c r="C91" s="387"/>
      <c r="H91" s="387"/>
      <c r="I91" s="384"/>
      <c r="J91" s="387"/>
      <c r="K91" s="387"/>
      <c r="P91" s="384"/>
      <c r="Q91" s="384"/>
    </row>
    <row r="92" spans="2:17" x14ac:dyDescent="0.15">
      <c r="B92" s="406"/>
      <c r="C92" s="387"/>
      <c r="H92" s="387"/>
      <c r="I92" s="384"/>
      <c r="J92" s="387"/>
      <c r="K92" s="387"/>
      <c r="P92" s="384"/>
      <c r="Q92" s="384"/>
    </row>
    <row r="93" spans="2:17" x14ac:dyDescent="0.15">
      <c r="B93" s="406"/>
      <c r="C93" s="387"/>
      <c r="H93" s="387"/>
      <c r="I93" s="384"/>
      <c r="J93" s="387"/>
      <c r="K93" s="387"/>
      <c r="P93" s="384"/>
      <c r="Q93" s="384"/>
    </row>
    <row r="94" spans="2:17" x14ac:dyDescent="0.15">
      <c r="B94" s="406"/>
      <c r="C94" s="387"/>
      <c r="H94" s="387"/>
      <c r="I94" s="384"/>
      <c r="J94" s="387"/>
      <c r="K94" s="387"/>
      <c r="P94" s="384"/>
      <c r="Q94" s="384"/>
    </row>
    <row r="95" spans="2:17" x14ac:dyDescent="0.15">
      <c r="B95" s="406"/>
      <c r="C95" s="387"/>
      <c r="H95" s="387"/>
      <c r="I95" s="384"/>
      <c r="J95" s="387"/>
      <c r="K95" s="387"/>
      <c r="P95" s="384"/>
      <c r="Q95" s="384"/>
    </row>
    <row r="96" spans="2:17" x14ac:dyDescent="0.15">
      <c r="B96" s="406"/>
      <c r="C96" s="387"/>
      <c r="H96" s="387"/>
      <c r="I96" s="384"/>
      <c r="J96" s="387"/>
      <c r="K96" s="387"/>
      <c r="P96" s="384"/>
      <c r="Q96" s="384"/>
    </row>
    <row r="97" spans="2:17" x14ac:dyDescent="0.15">
      <c r="B97" s="406"/>
      <c r="C97" s="387"/>
      <c r="H97" s="387"/>
      <c r="I97" s="384"/>
      <c r="J97" s="387"/>
      <c r="K97" s="387"/>
      <c r="P97" s="384"/>
      <c r="Q97" s="384"/>
    </row>
    <row r="98" spans="2:17" x14ac:dyDescent="0.15">
      <c r="B98" s="406"/>
      <c r="C98" s="387"/>
      <c r="H98" s="387"/>
      <c r="I98" s="384"/>
      <c r="J98" s="387"/>
      <c r="K98" s="387"/>
      <c r="P98" s="384"/>
      <c r="Q98" s="384"/>
    </row>
    <row r="99" spans="2:17" x14ac:dyDescent="0.15">
      <c r="B99" s="406"/>
      <c r="C99" s="387"/>
      <c r="H99" s="387"/>
      <c r="I99" s="384"/>
      <c r="J99" s="387"/>
      <c r="K99" s="387"/>
      <c r="P99" s="384"/>
      <c r="Q99" s="384"/>
    </row>
    <row r="100" spans="2:17" x14ac:dyDescent="0.15">
      <c r="B100" s="406"/>
      <c r="C100" s="387"/>
      <c r="H100" s="387"/>
      <c r="I100" s="384"/>
      <c r="J100" s="387"/>
      <c r="K100" s="387"/>
      <c r="P100" s="384"/>
      <c r="Q100" s="384"/>
    </row>
    <row r="101" spans="2:17" x14ac:dyDescent="0.15">
      <c r="B101" s="406"/>
      <c r="C101" s="387"/>
      <c r="H101" s="387"/>
      <c r="I101" s="384"/>
      <c r="J101" s="387"/>
      <c r="K101" s="387"/>
      <c r="P101" s="384"/>
      <c r="Q101" s="384"/>
    </row>
    <row r="102" spans="2:17" x14ac:dyDescent="0.15">
      <c r="B102" s="406"/>
      <c r="C102" s="387"/>
      <c r="H102" s="387"/>
      <c r="I102" s="384"/>
      <c r="J102" s="387"/>
      <c r="K102" s="387"/>
      <c r="P102" s="384"/>
      <c r="Q102" s="384"/>
    </row>
    <row r="103" spans="2:17" x14ac:dyDescent="0.15">
      <c r="B103" s="406"/>
      <c r="C103" s="387"/>
      <c r="H103" s="387"/>
      <c r="I103" s="384"/>
      <c r="J103" s="387"/>
      <c r="K103" s="387"/>
      <c r="P103" s="384"/>
      <c r="Q103" s="384"/>
    </row>
    <row r="104" spans="2:17" x14ac:dyDescent="0.15">
      <c r="B104" s="406"/>
      <c r="C104" s="387"/>
      <c r="H104" s="387"/>
      <c r="I104" s="384"/>
      <c r="J104" s="387"/>
      <c r="K104" s="387"/>
      <c r="P104" s="384"/>
      <c r="Q104" s="384"/>
    </row>
    <row r="105" spans="2:17" x14ac:dyDescent="0.15">
      <c r="B105" s="406"/>
      <c r="C105" s="387"/>
      <c r="H105" s="387"/>
      <c r="I105" s="384"/>
      <c r="J105" s="387"/>
      <c r="K105" s="387"/>
      <c r="P105" s="384"/>
      <c r="Q105" s="384"/>
    </row>
    <row r="106" spans="2:17" x14ac:dyDescent="0.15">
      <c r="B106" s="406"/>
      <c r="C106" s="387"/>
      <c r="H106" s="387"/>
      <c r="I106" s="384"/>
      <c r="J106" s="387"/>
      <c r="K106" s="387"/>
      <c r="P106" s="384"/>
      <c r="Q106" s="384"/>
    </row>
    <row r="107" spans="2:17" x14ac:dyDescent="0.15">
      <c r="B107" s="406"/>
      <c r="C107" s="387"/>
      <c r="H107" s="387"/>
      <c r="I107" s="384"/>
      <c r="J107" s="387"/>
      <c r="K107" s="387"/>
      <c r="P107" s="384"/>
      <c r="Q107" s="384"/>
    </row>
    <row r="108" spans="2:17" x14ac:dyDescent="0.15">
      <c r="B108" s="406"/>
      <c r="C108" s="387"/>
      <c r="H108" s="387"/>
      <c r="I108" s="384"/>
      <c r="J108" s="387"/>
      <c r="K108" s="387"/>
      <c r="P108" s="384"/>
      <c r="Q108" s="384"/>
    </row>
    <row r="109" spans="2:17" x14ac:dyDescent="0.15">
      <c r="B109" s="406"/>
      <c r="C109" s="387"/>
      <c r="H109" s="387"/>
      <c r="I109" s="384"/>
      <c r="J109" s="387"/>
      <c r="K109" s="387"/>
      <c r="P109" s="384"/>
      <c r="Q109" s="384"/>
    </row>
    <row r="110" spans="2:17" x14ac:dyDescent="0.15">
      <c r="B110" s="406"/>
      <c r="C110" s="387"/>
      <c r="H110" s="387"/>
      <c r="I110" s="384"/>
      <c r="J110" s="387"/>
      <c r="K110" s="387"/>
      <c r="P110" s="384"/>
      <c r="Q110" s="384"/>
    </row>
    <row r="111" spans="2:17" x14ac:dyDescent="0.15">
      <c r="B111" s="406"/>
      <c r="C111" s="387"/>
      <c r="H111" s="387"/>
      <c r="I111" s="384"/>
      <c r="J111" s="387"/>
      <c r="K111" s="387"/>
      <c r="P111" s="384"/>
      <c r="Q111" s="384"/>
    </row>
    <row r="112" spans="2:17" x14ac:dyDescent="0.15">
      <c r="B112" s="406"/>
      <c r="C112" s="387"/>
      <c r="H112" s="387"/>
      <c r="I112" s="384"/>
      <c r="J112" s="387"/>
      <c r="K112" s="387"/>
      <c r="P112" s="384"/>
      <c r="Q112" s="384"/>
    </row>
    <row r="113" spans="2:17" x14ac:dyDescent="0.15">
      <c r="B113" s="406"/>
      <c r="C113" s="387"/>
      <c r="H113" s="387"/>
      <c r="I113" s="384"/>
      <c r="J113" s="387"/>
      <c r="K113" s="387"/>
      <c r="P113" s="384"/>
      <c r="Q113" s="384"/>
    </row>
    <row r="114" spans="2:17" x14ac:dyDescent="0.15">
      <c r="B114" s="406"/>
      <c r="C114" s="387"/>
      <c r="H114" s="387"/>
      <c r="I114" s="384"/>
      <c r="J114" s="387"/>
      <c r="K114" s="387"/>
      <c r="P114" s="384"/>
      <c r="Q114" s="384"/>
    </row>
    <row r="115" spans="2:17" x14ac:dyDescent="0.15">
      <c r="B115" s="406"/>
      <c r="C115" s="387"/>
      <c r="H115" s="387"/>
      <c r="I115" s="384"/>
      <c r="J115" s="387"/>
      <c r="K115" s="387"/>
      <c r="P115" s="384"/>
      <c r="Q115" s="384"/>
    </row>
    <row r="116" spans="2:17" x14ac:dyDescent="0.15">
      <c r="B116" s="406"/>
      <c r="C116" s="387"/>
      <c r="H116" s="387"/>
      <c r="I116" s="384"/>
      <c r="J116" s="387"/>
      <c r="K116" s="387"/>
      <c r="P116" s="384"/>
      <c r="Q116" s="384"/>
    </row>
    <row r="117" spans="2:17" x14ac:dyDescent="0.15">
      <c r="B117" s="406"/>
      <c r="C117" s="387"/>
      <c r="H117" s="387"/>
      <c r="I117" s="384"/>
      <c r="J117" s="387"/>
      <c r="K117" s="387"/>
      <c r="P117" s="384"/>
      <c r="Q117" s="384"/>
    </row>
    <row r="118" spans="2:17" x14ac:dyDescent="0.15">
      <c r="B118" s="406"/>
      <c r="C118" s="387"/>
      <c r="H118" s="387"/>
      <c r="I118" s="384"/>
      <c r="J118" s="387"/>
      <c r="K118" s="387"/>
      <c r="P118" s="384"/>
      <c r="Q118" s="384"/>
    </row>
    <row r="119" spans="2:17" x14ac:dyDescent="0.15">
      <c r="B119" s="406"/>
      <c r="C119" s="387"/>
      <c r="H119" s="387"/>
      <c r="I119" s="384"/>
      <c r="J119" s="387"/>
      <c r="K119" s="387"/>
      <c r="P119" s="384"/>
      <c r="Q119" s="384"/>
    </row>
    <row r="120" spans="2:17" x14ac:dyDescent="0.15">
      <c r="B120" s="406"/>
      <c r="C120" s="387"/>
      <c r="H120" s="387"/>
      <c r="I120" s="384"/>
      <c r="J120" s="387"/>
      <c r="K120" s="387"/>
      <c r="P120" s="384"/>
      <c r="Q120" s="384"/>
    </row>
    <row r="121" spans="2:17" x14ac:dyDescent="0.15">
      <c r="B121" s="406"/>
      <c r="C121" s="387"/>
      <c r="H121" s="387"/>
      <c r="I121" s="384"/>
      <c r="J121" s="387"/>
      <c r="K121" s="387"/>
      <c r="P121" s="384"/>
      <c r="Q121" s="384"/>
    </row>
    <row r="122" spans="2:17" x14ac:dyDescent="0.15">
      <c r="B122" s="406"/>
      <c r="H122" s="387"/>
      <c r="I122" s="384"/>
      <c r="J122" s="387"/>
      <c r="K122" s="387"/>
      <c r="P122" s="384"/>
      <c r="Q122" s="384"/>
    </row>
    <row r="123" spans="2:17" x14ac:dyDescent="0.15">
      <c r="B123" s="406"/>
      <c r="H123" s="387"/>
      <c r="I123" s="384"/>
      <c r="J123" s="387"/>
      <c r="K123" s="387"/>
      <c r="P123" s="384"/>
      <c r="Q123" s="384"/>
    </row>
    <row r="124" spans="2:17" x14ac:dyDescent="0.15">
      <c r="B124" s="406"/>
      <c r="H124" s="387"/>
      <c r="I124" s="384"/>
      <c r="J124" s="387"/>
      <c r="K124" s="387"/>
      <c r="P124" s="384"/>
      <c r="Q124" s="384"/>
    </row>
    <row r="125" spans="2:17" x14ac:dyDescent="0.15">
      <c r="B125" s="406"/>
      <c r="H125" s="387"/>
      <c r="I125" s="384"/>
      <c r="J125" s="387"/>
      <c r="K125" s="387"/>
      <c r="P125" s="384"/>
      <c r="Q125" s="384"/>
    </row>
    <row r="126" spans="2:17" x14ac:dyDescent="0.15">
      <c r="B126" s="406"/>
      <c r="H126" s="387"/>
      <c r="I126" s="384"/>
      <c r="J126" s="387"/>
      <c r="K126" s="387"/>
      <c r="P126" s="384"/>
      <c r="Q126" s="384"/>
    </row>
    <row r="127" spans="2:17" x14ac:dyDescent="0.15">
      <c r="B127" s="406"/>
      <c r="H127" s="387"/>
      <c r="I127" s="384"/>
      <c r="J127" s="387"/>
      <c r="K127" s="387"/>
      <c r="P127" s="384"/>
      <c r="Q127" s="384"/>
    </row>
    <row r="128" spans="2:17" x14ac:dyDescent="0.15">
      <c r="B128" s="406"/>
      <c r="H128" s="387"/>
      <c r="I128" s="384"/>
      <c r="J128" s="387"/>
      <c r="K128" s="387"/>
      <c r="P128" s="384"/>
      <c r="Q128" s="384"/>
    </row>
    <row r="129" spans="2:17" x14ac:dyDescent="0.15">
      <c r="B129" s="406"/>
      <c r="H129" s="387"/>
      <c r="I129" s="384"/>
      <c r="J129" s="387"/>
      <c r="K129" s="387"/>
      <c r="P129" s="384"/>
      <c r="Q129" s="384"/>
    </row>
    <row r="130" spans="2:17" x14ac:dyDescent="0.15">
      <c r="B130" s="406"/>
      <c r="H130" s="387"/>
      <c r="I130" s="384"/>
      <c r="J130" s="387"/>
      <c r="K130" s="387"/>
      <c r="P130" s="384"/>
      <c r="Q130" s="384"/>
    </row>
    <row r="131" spans="2:17" x14ac:dyDescent="0.15">
      <c r="B131" s="406"/>
      <c r="H131" s="387"/>
      <c r="I131" s="384"/>
      <c r="J131" s="387"/>
      <c r="K131" s="387"/>
      <c r="P131" s="384"/>
      <c r="Q131" s="384"/>
    </row>
    <row r="132" spans="2:17" x14ac:dyDescent="0.15">
      <c r="B132" s="406"/>
      <c r="H132" s="387"/>
      <c r="I132" s="384"/>
      <c r="J132" s="387"/>
      <c r="K132" s="387"/>
      <c r="P132" s="384"/>
      <c r="Q132" s="384"/>
    </row>
    <row r="133" spans="2:17" x14ac:dyDescent="0.15">
      <c r="B133" s="406"/>
      <c r="H133" s="387"/>
      <c r="I133" s="384"/>
      <c r="J133" s="387"/>
      <c r="K133" s="387"/>
      <c r="P133" s="384"/>
      <c r="Q133" s="384"/>
    </row>
    <row r="134" spans="2:17" x14ac:dyDescent="0.15">
      <c r="B134" s="406"/>
      <c r="H134" s="387"/>
      <c r="I134" s="384"/>
      <c r="J134" s="387"/>
      <c r="K134" s="387"/>
      <c r="P134" s="384"/>
      <c r="Q134" s="384"/>
    </row>
    <row r="135" spans="2:17" x14ac:dyDescent="0.15">
      <c r="B135" s="406"/>
      <c r="H135" s="387"/>
      <c r="I135" s="384"/>
      <c r="J135" s="387"/>
      <c r="K135" s="387"/>
      <c r="P135" s="384"/>
      <c r="Q135" s="384"/>
    </row>
    <row r="136" spans="2:17" x14ac:dyDescent="0.15">
      <c r="B136" s="406"/>
      <c r="H136" s="387"/>
      <c r="I136" s="384"/>
      <c r="J136" s="387"/>
      <c r="K136" s="387"/>
      <c r="P136" s="384"/>
      <c r="Q136" s="384"/>
    </row>
    <row r="137" spans="2:17" x14ac:dyDescent="0.15">
      <c r="B137" s="406"/>
      <c r="H137" s="387"/>
      <c r="I137" s="384"/>
      <c r="J137" s="387"/>
      <c r="K137" s="387"/>
      <c r="P137" s="384"/>
      <c r="Q137" s="384"/>
    </row>
    <row r="138" spans="2:17" x14ac:dyDescent="0.15">
      <c r="B138" s="406"/>
      <c r="H138" s="387"/>
      <c r="I138" s="384"/>
      <c r="J138" s="387"/>
      <c r="K138" s="387"/>
      <c r="P138" s="384"/>
      <c r="Q138" s="384"/>
    </row>
    <row r="139" spans="2:17" x14ac:dyDescent="0.15">
      <c r="B139" s="406"/>
      <c r="H139" s="387"/>
      <c r="I139" s="384"/>
      <c r="J139" s="387"/>
      <c r="K139" s="387"/>
      <c r="P139" s="384"/>
      <c r="Q139" s="384"/>
    </row>
    <row r="140" spans="2:17" x14ac:dyDescent="0.15">
      <c r="B140" s="406"/>
      <c r="H140" s="387"/>
      <c r="I140" s="384"/>
      <c r="J140" s="387"/>
      <c r="K140" s="387"/>
      <c r="P140" s="384"/>
      <c r="Q140" s="384"/>
    </row>
    <row r="141" spans="2:17" x14ac:dyDescent="0.15">
      <c r="B141" s="406"/>
      <c r="H141" s="387"/>
      <c r="I141" s="384"/>
      <c r="J141" s="387"/>
      <c r="K141" s="387"/>
      <c r="P141" s="384"/>
      <c r="Q141" s="384"/>
    </row>
    <row r="142" spans="2:17" x14ac:dyDescent="0.15">
      <c r="B142" s="406"/>
      <c r="H142" s="387"/>
      <c r="I142" s="384"/>
      <c r="J142" s="387"/>
      <c r="K142" s="387"/>
      <c r="P142" s="384"/>
      <c r="Q142" s="384"/>
    </row>
    <row r="143" spans="2:17" x14ac:dyDescent="0.15">
      <c r="B143" s="406"/>
      <c r="H143" s="387"/>
      <c r="I143" s="384"/>
      <c r="J143" s="387"/>
      <c r="K143" s="387"/>
      <c r="P143" s="384"/>
      <c r="Q143" s="384"/>
    </row>
    <row r="144" spans="2:17" x14ac:dyDescent="0.15">
      <c r="B144" s="406"/>
      <c r="H144" s="387"/>
      <c r="I144" s="384"/>
      <c r="J144" s="387"/>
      <c r="K144" s="387"/>
      <c r="P144" s="384"/>
      <c r="Q144" s="384"/>
    </row>
    <row r="145" spans="2:17" x14ac:dyDescent="0.15">
      <c r="B145" s="406"/>
      <c r="H145" s="387"/>
      <c r="I145" s="384"/>
      <c r="J145" s="387"/>
      <c r="K145" s="387"/>
      <c r="P145" s="384"/>
      <c r="Q145" s="384"/>
    </row>
    <row r="146" spans="2:17" x14ac:dyDescent="0.15">
      <c r="B146" s="406"/>
      <c r="H146" s="387"/>
      <c r="I146" s="384"/>
      <c r="J146" s="387"/>
      <c r="K146" s="387"/>
      <c r="P146" s="384"/>
      <c r="Q146" s="384"/>
    </row>
    <row r="147" spans="2:17" x14ac:dyDescent="0.15">
      <c r="B147" s="406"/>
      <c r="H147" s="387"/>
      <c r="I147" s="384"/>
      <c r="J147" s="387"/>
      <c r="K147" s="387"/>
      <c r="P147" s="384"/>
      <c r="Q147" s="384"/>
    </row>
    <row r="148" spans="2:17" x14ac:dyDescent="0.15">
      <c r="B148" s="406"/>
      <c r="H148" s="387"/>
      <c r="I148" s="384"/>
      <c r="J148" s="387"/>
      <c r="K148" s="387"/>
      <c r="P148" s="384"/>
      <c r="Q148" s="384"/>
    </row>
    <row r="149" spans="2:17" x14ac:dyDescent="0.15">
      <c r="B149" s="406"/>
      <c r="H149" s="387"/>
      <c r="I149" s="384"/>
      <c r="J149" s="387"/>
      <c r="K149" s="387"/>
      <c r="P149" s="384"/>
      <c r="Q149" s="384"/>
    </row>
    <row r="150" spans="2:17" x14ac:dyDescent="0.15">
      <c r="B150" s="406"/>
      <c r="H150" s="387"/>
      <c r="I150" s="384"/>
      <c r="J150" s="387"/>
      <c r="K150" s="387"/>
      <c r="P150" s="384"/>
      <c r="Q150" s="384"/>
    </row>
    <row r="151" spans="2:17" x14ac:dyDescent="0.15">
      <c r="B151" s="406"/>
      <c r="H151" s="387"/>
      <c r="I151" s="384"/>
      <c r="J151" s="387"/>
      <c r="K151" s="387"/>
      <c r="P151" s="384"/>
      <c r="Q151" s="384"/>
    </row>
    <row r="152" spans="2:17" x14ac:dyDescent="0.15">
      <c r="B152" s="406"/>
      <c r="H152" s="387"/>
      <c r="I152" s="384"/>
      <c r="J152" s="387"/>
      <c r="K152" s="387"/>
      <c r="P152" s="384"/>
      <c r="Q152" s="384"/>
    </row>
    <row r="153" spans="2:17" x14ac:dyDescent="0.15">
      <c r="B153" s="406"/>
      <c r="H153" s="387"/>
      <c r="I153" s="384"/>
      <c r="J153" s="387"/>
      <c r="K153" s="387"/>
      <c r="P153" s="384"/>
      <c r="Q153" s="384"/>
    </row>
    <row r="154" spans="2:17" x14ac:dyDescent="0.15">
      <c r="B154" s="406"/>
      <c r="H154" s="387"/>
      <c r="I154" s="384"/>
      <c r="J154" s="387"/>
      <c r="K154" s="387"/>
      <c r="P154" s="384"/>
      <c r="Q154" s="384"/>
    </row>
    <row r="155" spans="2:17" x14ac:dyDescent="0.15">
      <c r="B155" s="406"/>
      <c r="H155" s="387"/>
      <c r="I155" s="384"/>
      <c r="J155" s="387"/>
      <c r="K155" s="387"/>
      <c r="P155" s="384"/>
      <c r="Q155" s="384"/>
    </row>
    <row r="156" spans="2:17" x14ac:dyDescent="0.15">
      <c r="B156" s="406"/>
      <c r="H156" s="387"/>
      <c r="I156" s="384"/>
      <c r="J156" s="387"/>
      <c r="K156" s="387"/>
      <c r="P156" s="384"/>
      <c r="Q156" s="384"/>
    </row>
    <row r="157" spans="2:17" x14ac:dyDescent="0.15">
      <c r="B157" s="406"/>
      <c r="H157" s="387"/>
      <c r="I157" s="384"/>
      <c r="J157" s="387"/>
      <c r="K157" s="387"/>
      <c r="P157" s="384"/>
      <c r="Q157" s="384"/>
    </row>
    <row r="158" spans="2:17" x14ac:dyDescent="0.15">
      <c r="B158" s="406"/>
      <c r="H158" s="387"/>
      <c r="I158" s="384"/>
      <c r="J158" s="387"/>
      <c r="K158" s="387"/>
      <c r="P158" s="384"/>
      <c r="Q158" s="384"/>
    </row>
    <row r="159" spans="2:17" x14ac:dyDescent="0.15">
      <c r="B159" s="406"/>
      <c r="H159" s="387"/>
      <c r="I159" s="384"/>
      <c r="J159" s="387"/>
      <c r="K159" s="387"/>
      <c r="P159" s="384"/>
      <c r="Q159" s="384"/>
    </row>
    <row r="160" spans="2:17" x14ac:dyDescent="0.15">
      <c r="B160" s="406"/>
      <c r="H160" s="387"/>
      <c r="I160" s="384"/>
      <c r="K160" s="387"/>
      <c r="P160" s="384"/>
      <c r="Q160" s="384"/>
    </row>
    <row r="161" spans="2:17" x14ac:dyDescent="0.15">
      <c r="B161" s="406"/>
      <c r="H161" s="387"/>
      <c r="I161" s="384"/>
      <c r="K161" s="387"/>
      <c r="P161" s="384"/>
      <c r="Q161" s="384"/>
    </row>
    <row r="162" spans="2:17" x14ac:dyDescent="0.15">
      <c r="B162" s="406"/>
      <c r="H162" s="387"/>
      <c r="I162" s="384"/>
      <c r="K162" s="387"/>
      <c r="P162" s="384"/>
      <c r="Q162" s="384"/>
    </row>
    <row r="163" spans="2:17" x14ac:dyDescent="0.15">
      <c r="B163" s="406"/>
      <c r="H163" s="387"/>
      <c r="I163" s="384"/>
      <c r="K163" s="387"/>
      <c r="P163" s="384"/>
      <c r="Q163" s="384"/>
    </row>
    <row r="164" spans="2:17" x14ac:dyDescent="0.15">
      <c r="B164" s="406"/>
      <c r="H164" s="387"/>
      <c r="I164" s="384"/>
      <c r="K164" s="387"/>
      <c r="P164" s="384"/>
      <c r="Q164" s="384"/>
    </row>
    <row r="165" spans="2:17" x14ac:dyDescent="0.15">
      <c r="B165" s="406"/>
      <c r="H165" s="387"/>
      <c r="I165" s="384"/>
      <c r="K165" s="387"/>
      <c r="P165" s="384"/>
      <c r="Q165" s="384"/>
    </row>
    <row r="166" spans="2:17" x14ac:dyDescent="0.15">
      <c r="B166" s="406"/>
      <c r="K166" s="387"/>
      <c r="P166" s="384"/>
      <c r="Q166" s="384"/>
    </row>
    <row r="167" spans="2:17" x14ac:dyDescent="0.15">
      <c r="B167" s="406"/>
      <c r="K167" s="387"/>
      <c r="P167" s="384"/>
      <c r="Q167" s="384"/>
    </row>
    <row r="168" spans="2:17" x14ac:dyDescent="0.15">
      <c r="B168" s="406"/>
      <c r="K168" s="387"/>
      <c r="P168" s="384"/>
      <c r="Q168" s="384"/>
    </row>
    <row r="169" spans="2:17" x14ac:dyDescent="0.15">
      <c r="B169" s="406"/>
      <c r="K169" s="387"/>
      <c r="P169" s="384"/>
      <c r="Q169" s="384"/>
    </row>
    <row r="170" spans="2:17" x14ac:dyDescent="0.15">
      <c r="B170" s="406"/>
      <c r="K170" s="387"/>
      <c r="P170" s="384"/>
      <c r="Q170" s="384"/>
    </row>
    <row r="171" spans="2:17" x14ac:dyDescent="0.15">
      <c r="B171" s="406"/>
      <c r="K171" s="387"/>
      <c r="P171" s="384"/>
      <c r="Q171" s="384"/>
    </row>
    <row r="172" spans="2:17" x14ac:dyDescent="0.15">
      <c r="B172" s="406"/>
      <c r="K172" s="387"/>
      <c r="P172" s="384"/>
      <c r="Q172" s="384"/>
    </row>
    <row r="173" spans="2:17" x14ac:dyDescent="0.15">
      <c r="B173" s="406"/>
      <c r="K173" s="387"/>
      <c r="P173" s="384"/>
      <c r="Q173" s="384"/>
    </row>
    <row r="174" spans="2:17" x14ac:dyDescent="0.15">
      <c r="B174" s="406"/>
      <c r="K174" s="387"/>
      <c r="P174" s="384"/>
      <c r="Q174" s="384"/>
    </row>
    <row r="175" spans="2:17" x14ac:dyDescent="0.15">
      <c r="B175" s="406"/>
      <c r="K175" s="387"/>
      <c r="P175" s="384"/>
      <c r="Q175" s="384"/>
    </row>
    <row r="176" spans="2:17" x14ac:dyDescent="0.15">
      <c r="B176" s="406"/>
      <c r="K176" s="387"/>
      <c r="P176" s="384"/>
      <c r="Q176" s="384"/>
    </row>
    <row r="177" spans="2:17" x14ac:dyDescent="0.15">
      <c r="B177" s="406"/>
      <c r="K177" s="387"/>
      <c r="P177" s="384"/>
      <c r="Q177" s="384"/>
    </row>
    <row r="178" spans="2:17" x14ac:dyDescent="0.15">
      <c r="B178" s="406"/>
      <c r="K178" s="387"/>
      <c r="P178" s="384"/>
      <c r="Q178" s="384"/>
    </row>
    <row r="179" spans="2:17" x14ac:dyDescent="0.15">
      <c r="B179" s="406"/>
      <c r="K179" s="387"/>
      <c r="P179" s="384"/>
      <c r="Q179" s="384"/>
    </row>
    <row r="180" spans="2:17" x14ac:dyDescent="0.15">
      <c r="B180" s="406"/>
      <c r="K180" s="387"/>
      <c r="P180" s="384"/>
      <c r="Q180" s="384"/>
    </row>
    <row r="181" spans="2:17" x14ac:dyDescent="0.15">
      <c r="B181" s="406"/>
      <c r="K181" s="387"/>
      <c r="P181" s="384"/>
      <c r="Q181" s="384"/>
    </row>
    <row r="182" spans="2:17" x14ac:dyDescent="0.15">
      <c r="B182" s="406"/>
      <c r="K182" s="387"/>
      <c r="P182" s="384"/>
      <c r="Q182" s="384"/>
    </row>
    <row r="183" spans="2:17" x14ac:dyDescent="0.15">
      <c r="B183" s="406"/>
      <c r="K183" s="387"/>
      <c r="P183" s="384"/>
      <c r="Q183" s="384"/>
    </row>
    <row r="184" spans="2:17" x14ac:dyDescent="0.15">
      <c r="B184" s="406"/>
      <c r="K184" s="387"/>
      <c r="P184" s="384"/>
      <c r="Q184" s="384"/>
    </row>
    <row r="185" spans="2:17" x14ac:dyDescent="0.15">
      <c r="B185" s="406"/>
      <c r="K185" s="387"/>
      <c r="P185" s="384"/>
      <c r="Q185" s="384"/>
    </row>
    <row r="186" spans="2:17" x14ac:dyDescent="0.15">
      <c r="B186" s="406"/>
      <c r="K186" s="387"/>
      <c r="P186" s="384"/>
      <c r="Q186" s="384"/>
    </row>
    <row r="187" spans="2:17" x14ac:dyDescent="0.15">
      <c r="B187" s="406"/>
      <c r="K187" s="387"/>
      <c r="P187" s="384"/>
      <c r="Q187" s="384"/>
    </row>
    <row r="188" spans="2:17" x14ac:dyDescent="0.15">
      <c r="B188" s="406"/>
      <c r="K188" s="387"/>
      <c r="P188" s="384"/>
      <c r="Q188" s="384"/>
    </row>
    <row r="189" spans="2:17" x14ac:dyDescent="0.15">
      <c r="B189" s="406"/>
      <c r="K189" s="387"/>
      <c r="P189" s="384"/>
      <c r="Q189" s="384"/>
    </row>
    <row r="190" spans="2:17" x14ac:dyDescent="0.15">
      <c r="B190" s="406"/>
      <c r="K190" s="387"/>
      <c r="P190" s="384"/>
      <c r="Q190" s="384"/>
    </row>
    <row r="191" spans="2:17" x14ac:dyDescent="0.15">
      <c r="B191" s="406"/>
      <c r="K191" s="387"/>
      <c r="P191" s="384"/>
      <c r="Q191" s="384"/>
    </row>
    <row r="192" spans="2:17" x14ac:dyDescent="0.15">
      <c r="B192" s="406"/>
      <c r="K192" s="387"/>
      <c r="P192" s="384"/>
      <c r="Q192" s="384"/>
    </row>
    <row r="193" spans="2:17" x14ac:dyDescent="0.15">
      <c r="B193" s="406"/>
      <c r="K193" s="387"/>
      <c r="P193" s="384"/>
      <c r="Q193" s="384"/>
    </row>
    <row r="194" spans="2:17" x14ac:dyDescent="0.15">
      <c r="B194" s="406"/>
      <c r="K194" s="387"/>
      <c r="P194" s="384"/>
      <c r="Q194" s="384"/>
    </row>
    <row r="195" spans="2:17" x14ac:dyDescent="0.15">
      <c r="B195" s="406"/>
      <c r="K195" s="387"/>
      <c r="P195" s="384"/>
      <c r="Q195" s="384"/>
    </row>
    <row r="196" spans="2:17" x14ac:dyDescent="0.15">
      <c r="B196" s="406"/>
      <c r="K196" s="387"/>
      <c r="P196" s="384"/>
      <c r="Q196" s="384"/>
    </row>
    <row r="197" spans="2:17" x14ac:dyDescent="0.15">
      <c r="B197" s="406"/>
      <c r="K197" s="387"/>
      <c r="P197" s="384"/>
      <c r="Q197" s="384"/>
    </row>
    <row r="198" spans="2:17" x14ac:dyDescent="0.15">
      <c r="B198" s="406"/>
      <c r="K198" s="387"/>
      <c r="P198" s="384"/>
      <c r="Q198" s="384"/>
    </row>
    <row r="199" spans="2:17" x14ac:dyDescent="0.15">
      <c r="B199" s="406"/>
      <c r="K199" s="387"/>
      <c r="P199" s="384"/>
      <c r="Q199" s="384"/>
    </row>
    <row r="200" spans="2:17" x14ac:dyDescent="0.15">
      <c r="B200" s="406"/>
      <c r="K200" s="387"/>
      <c r="P200" s="384"/>
      <c r="Q200" s="384"/>
    </row>
    <row r="201" spans="2:17" x14ac:dyDescent="0.15">
      <c r="B201" s="406"/>
      <c r="K201" s="387"/>
      <c r="P201" s="384"/>
      <c r="Q201" s="384"/>
    </row>
    <row r="202" spans="2:17" x14ac:dyDescent="0.15">
      <c r="B202" s="406"/>
      <c r="K202" s="387"/>
      <c r="P202" s="384"/>
      <c r="Q202" s="384"/>
    </row>
    <row r="203" spans="2:17" x14ac:dyDescent="0.15">
      <c r="B203" s="406"/>
      <c r="K203" s="387"/>
      <c r="P203" s="384"/>
      <c r="Q203" s="384"/>
    </row>
    <row r="204" spans="2:17" x14ac:dyDescent="0.15">
      <c r="B204" s="406"/>
      <c r="K204" s="387"/>
      <c r="P204" s="384"/>
      <c r="Q204" s="384"/>
    </row>
    <row r="205" spans="2:17" x14ac:dyDescent="0.15">
      <c r="B205" s="406"/>
      <c r="K205" s="387"/>
      <c r="P205" s="384"/>
      <c r="Q205" s="384"/>
    </row>
    <row r="206" spans="2:17" x14ac:dyDescent="0.15">
      <c r="B206" s="406"/>
      <c r="K206" s="387"/>
      <c r="P206" s="384"/>
      <c r="Q206" s="384"/>
    </row>
    <row r="207" spans="2:17" x14ac:dyDescent="0.15">
      <c r="B207" s="406"/>
      <c r="K207" s="387"/>
      <c r="P207" s="384"/>
      <c r="Q207" s="384"/>
    </row>
    <row r="208" spans="2:17" x14ac:dyDescent="0.15">
      <c r="B208" s="406"/>
      <c r="K208" s="387"/>
      <c r="P208" s="384"/>
      <c r="Q208" s="384"/>
    </row>
    <row r="209" spans="2:17" x14ac:dyDescent="0.15">
      <c r="B209" s="406"/>
      <c r="K209" s="387"/>
      <c r="P209" s="384"/>
      <c r="Q209" s="384"/>
    </row>
    <row r="210" spans="2:17" x14ac:dyDescent="0.15">
      <c r="B210" s="406"/>
      <c r="K210" s="387"/>
      <c r="P210" s="384"/>
      <c r="Q210" s="384"/>
    </row>
    <row r="211" spans="2:17" x14ac:dyDescent="0.15">
      <c r="B211" s="406"/>
      <c r="K211" s="387"/>
      <c r="P211" s="384"/>
      <c r="Q211" s="384"/>
    </row>
    <row r="212" spans="2:17" x14ac:dyDescent="0.15">
      <c r="B212" s="406"/>
      <c r="K212" s="387"/>
      <c r="P212" s="384"/>
      <c r="Q212" s="384"/>
    </row>
    <row r="213" spans="2:17" x14ac:dyDescent="0.15">
      <c r="B213" s="406"/>
      <c r="K213" s="387"/>
      <c r="P213" s="384"/>
      <c r="Q213" s="384"/>
    </row>
    <row r="214" spans="2:17" x14ac:dyDescent="0.15">
      <c r="B214" s="406"/>
      <c r="K214" s="387"/>
      <c r="P214" s="384"/>
      <c r="Q214" s="384"/>
    </row>
    <row r="215" spans="2:17" x14ac:dyDescent="0.15">
      <c r="B215" s="406"/>
      <c r="K215" s="387"/>
      <c r="P215" s="384"/>
      <c r="Q215" s="384"/>
    </row>
    <row r="216" spans="2:17" x14ac:dyDescent="0.15">
      <c r="B216" s="406"/>
      <c r="K216" s="387"/>
      <c r="P216" s="384"/>
      <c r="Q216" s="384"/>
    </row>
    <row r="217" spans="2:17" x14ac:dyDescent="0.15">
      <c r="B217" s="406"/>
      <c r="K217" s="387"/>
      <c r="P217" s="384"/>
      <c r="Q217" s="384"/>
    </row>
    <row r="218" spans="2:17" x14ac:dyDescent="0.15">
      <c r="B218" s="406"/>
      <c r="K218" s="387"/>
      <c r="P218" s="384"/>
      <c r="Q218" s="384"/>
    </row>
    <row r="219" spans="2:17" x14ac:dyDescent="0.15">
      <c r="B219" s="406"/>
      <c r="K219" s="387"/>
      <c r="P219" s="384"/>
      <c r="Q219" s="384"/>
    </row>
    <row r="220" spans="2:17" x14ac:dyDescent="0.15">
      <c r="B220" s="406"/>
      <c r="K220" s="387"/>
      <c r="P220" s="384"/>
      <c r="Q220" s="384"/>
    </row>
    <row r="221" spans="2:17" x14ac:dyDescent="0.15">
      <c r="B221" s="406"/>
      <c r="K221" s="387"/>
      <c r="P221" s="384"/>
      <c r="Q221" s="384"/>
    </row>
    <row r="222" spans="2:17" x14ac:dyDescent="0.15">
      <c r="B222" s="406"/>
      <c r="K222" s="387"/>
      <c r="P222" s="384"/>
      <c r="Q222" s="384"/>
    </row>
    <row r="223" spans="2:17" x14ac:dyDescent="0.15">
      <c r="B223" s="406"/>
      <c r="K223" s="387"/>
      <c r="P223" s="384"/>
      <c r="Q223" s="384"/>
    </row>
    <row r="224" spans="2:17" x14ac:dyDescent="0.15">
      <c r="B224" s="406"/>
      <c r="K224" s="387"/>
      <c r="P224" s="384"/>
      <c r="Q224" s="384"/>
    </row>
    <row r="225" spans="2:17" x14ac:dyDescent="0.15">
      <c r="B225" s="406"/>
      <c r="K225" s="387"/>
      <c r="P225" s="384"/>
      <c r="Q225" s="384"/>
    </row>
    <row r="226" spans="2:17" x14ac:dyDescent="0.15">
      <c r="B226" s="406"/>
      <c r="K226" s="387"/>
      <c r="P226" s="384"/>
      <c r="Q226" s="384"/>
    </row>
    <row r="227" spans="2:17" x14ac:dyDescent="0.15">
      <c r="B227" s="406"/>
      <c r="K227" s="387"/>
      <c r="P227" s="384"/>
      <c r="Q227" s="384"/>
    </row>
    <row r="228" spans="2:17" x14ac:dyDescent="0.15">
      <c r="B228" s="406"/>
      <c r="K228" s="387"/>
      <c r="P228" s="384"/>
      <c r="Q228" s="384"/>
    </row>
    <row r="229" spans="2:17" x14ac:dyDescent="0.15">
      <c r="B229" s="406"/>
      <c r="K229" s="387"/>
      <c r="P229" s="384"/>
      <c r="Q229" s="384"/>
    </row>
    <row r="230" spans="2:17" x14ac:dyDescent="0.15">
      <c r="B230" s="406"/>
      <c r="K230" s="387"/>
      <c r="P230" s="384"/>
    </row>
    <row r="231" spans="2:17" x14ac:dyDescent="0.15">
      <c r="B231" s="406"/>
      <c r="K231" s="387"/>
      <c r="P231" s="384"/>
    </row>
    <row r="232" spans="2:17" x14ac:dyDescent="0.15">
      <c r="B232" s="406"/>
      <c r="K232" s="387"/>
      <c r="P232" s="384"/>
    </row>
    <row r="233" spans="2:17" x14ac:dyDescent="0.15">
      <c r="B233" s="406"/>
      <c r="K233" s="387"/>
      <c r="P233" s="384"/>
    </row>
    <row r="234" spans="2:17" x14ac:dyDescent="0.15">
      <c r="B234" s="406"/>
      <c r="K234" s="387"/>
      <c r="P234" s="384"/>
    </row>
    <row r="235" spans="2:17" x14ac:dyDescent="0.15">
      <c r="B235" s="406"/>
      <c r="K235" s="387"/>
      <c r="P235" s="384"/>
    </row>
    <row r="236" spans="2:17" x14ac:dyDescent="0.15">
      <c r="B236" s="406"/>
      <c r="K236" s="387"/>
      <c r="P236" s="384"/>
    </row>
    <row r="237" spans="2:17" x14ac:dyDescent="0.15">
      <c r="B237" s="406"/>
      <c r="K237" s="387"/>
      <c r="P237" s="384"/>
    </row>
    <row r="238" spans="2:17" x14ac:dyDescent="0.15">
      <c r="B238" s="406"/>
      <c r="K238" s="387"/>
    </row>
    <row r="239" spans="2:17" x14ac:dyDescent="0.15">
      <c r="B239" s="406"/>
      <c r="K239" s="387"/>
    </row>
    <row r="240" spans="2:17" x14ac:dyDescent="0.15">
      <c r="B240" s="406"/>
      <c r="K240" s="387"/>
    </row>
    <row r="241" spans="2:11" x14ac:dyDescent="0.15">
      <c r="B241" s="406"/>
      <c r="K241" s="387"/>
    </row>
    <row r="242" spans="2:11" x14ac:dyDescent="0.15">
      <c r="B242" s="406"/>
      <c r="K242" s="387"/>
    </row>
    <row r="243" spans="2:11" x14ac:dyDescent="0.15">
      <c r="B243" s="406"/>
      <c r="K243" s="387"/>
    </row>
    <row r="244" spans="2:11" x14ac:dyDescent="0.15">
      <c r="B244" s="406"/>
      <c r="K244" s="387"/>
    </row>
    <row r="245" spans="2:11" x14ac:dyDescent="0.15">
      <c r="B245" s="406"/>
      <c r="K245" s="387"/>
    </row>
    <row r="246" spans="2:11" x14ac:dyDescent="0.15">
      <c r="B246" s="406"/>
      <c r="K246" s="387"/>
    </row>
    <row r="247" spans="2:11" x14ac:dyDescent="0.15">
      <c r="B247" s="406"/>
      <c r="K247" s="387"/>
    </row>
    <row r="248" spans="2:11" x14ac:dyDescent="0.15">
      <c r="B248" s="406"/>
      <c r="K248" s="387"/>
    </row>
    <row r="249" spans="2:11" x14ac:dyDescent="0.15">
      <c r="B249" s="406"/>
      <c r="K249" s="387"/>
    </row>
    <row r="250" spans="2:11" x14ac:dyDescent="0.15">
      <c r="B250" s="406"/>
      <c r="K250" s="387"/>
    </row>
    <row r="251" spans="2:11" x14ac:dyDescent="0.15">
      <c r="B251" s="406"/>
      <c r="K251" s="387"/>
    </row>
    <row r="252" spans="2:11" x14ac:dyDescent="0.15">
      <c r="B252" s="406"/>
      <c r="K252" s="387"/>
    </row>
    <row r="253" spans="2:11" x14ac:dyDescent="0.15">
      <c r="B253" s="406"/>
      <c r="K253" s="387"/>
    </row>
    <row r="254" spans="2:11" x14ac:dyDescent="0.15">
      <c r="B254" s="406"/>
      <c r="K254" s="387"/>
    </row>
    <row r="255" spans="2:11" x14ac:dyDescent="0.15">
      <c r="B255" s="406"/>
      <c r="K255" s="387"/>
    </row>
    <row r="256" spans="2:11" x14ac:dyDescent="0.15">
      <c r="B256" s="406"/>
      <c r="K256" s="387"/>
    </row>
    <row r="257" spans="2:11" x14ac:dyDescent="0.15">
      <c r="B257" s="406"/>
      <c r="K257" s="387"/>
    </row>
    <row r="258" spans="2:11" x14ac:dyDescent="0.15">
      <c r="B258" s="406"/>
      <c r="K258" s="387"/>
    </row>
    <row r="259" spans="2:11" x14ac:dyDescent="0.15">
      <c r="B259" s="406"/>
      <c r="K259" s="387"/>
    </row>
    <row r="260" spans="2:11" x14ac:dyDescent="0.15">
      <c r="B260" s="406"/>
      <c r="K260" s="387"/>
    </row>
    <row r="261" spans="2:11" x14ac:dyDescent="0.15">
      <c r="B261" s="406"/>
      <c r="K261" s="387"/>
    </row>
    <row r="262" spans="2:11" x14ac:dyDescent="0.15">
      <c r="B262" s="406"/>
      <c r="K262" s="387"/>
    </row>
    <row r="263" spans="2:11" x14ac:dyDescent="0.15">
      <c r="B263" s="406"/>
      <c r="K263" s="387"/>
    </row>
    <row r="264" spans="2:11" x14ac:dyDescent="0.15">
      <c r="B264" s="406"/>
      <c r="K264" s="387"/>
    </row>
    <row r="265" spans="2:11" x14ac:dyDescent="0.15">
      <c r="B265" s="406"/>
      <c r="K265" s="387"/>
    </row>
    <row r="266" spans="2:11" x14ac:dyDescent="0.15">
      <c r="B266" s="406"/>
      <c r="K266" s="387"/>
    </row>
    <row r="267" spans="2:11" x14ac:dyDescent="0.15">
      <c r="B267" s="406"/>
      <c r="K267" s="387"/>
    </row>
    <row r="268" spans="2:11" x14ac:dyDescent="0.15">
      <c r="B268" s="406"/>
      <c r="K268" s="387"/>
    </row>
    <row r="269" spans="2:11" x14ac:dyDescent="0.15">
      <c r="B269" s="406"/>
      <c r="K269" s="387"/>
    </row>
    <row r="270" spans="2:11" x14ac:dyDescent="0.15">
      <c r="B270" s="406"/>
      <c r="K270" s="387"/>
    </row>
    <row r="271" spans="2:11" x14ac:dyDescent="0.15">
      <c r="B271" s="406"/>
      <c r="K271" s="387"/>
    </row>
    <row r="272" spans="2:11" x14ac:dyDescent="0.15">
      <c r="B272" s="406"/>
      <c r="K272" s="387"/>
    </row>
    <row r="273" spans="2:11" x14ac:dyDescent="0.15">
      <c r="B273" s="406"/>
      <c r="K273" s="387"/>
    </row>
    <row r="274" spans="2:11" x14ac:dyDescent="0.15">
      <c r="B274" s="406"/>
      <c r="K274" s="387"/>
    </row>
    <row r="275" spans="2:11" x14ac:dyDescent="0.15">
      <c r="B275" s="406"/>
      <c r="K275" s="387"/>
    </row>
    <row r="276" spans="2:11" x14ac:dyDescent="0.15">
      <c r="B276" s="406"/>
      <c r="K276" s="387"/>
    </row>
    <row r="277" spans="2:11" x14ac:dyDescent="0.15">
      <c r="B277" s="406"/>
      <c r="K277" s="387"/>
    </row>
    <row r="278" spans="2:11" x14ac:dyDescent="0.15">
      <c r="B278" s="406"/>
      <c r="K278" s="387"/>
    </row>
    <row r="279" spans="2:11" x14ac:dyDescent="0.15">
      <c r="B279" s="406"/>
      <c r="K279" s="387"/>
    </row>
    <row r="280" spans="2:11" x14ac:dyDescent="0.15">
      <c r="B280" s="406"/>
      <c r="K280" s="387"/>
    </row>
    <row r="281" spans="2:11" x14ac:dyDescent="0.15">
      <c r="B281" s="406"/>
      <c r="K281" s="387"/>
    </row>
    <row r="282" spans="2:11" x14ac:dyDescent="0.15">
      <c r="B282" s="406"/>
      <c r="K282" s="387"/>
    </row>
    <row r="283" spans="2:11" x14ac:dyDescent="0.15">
      <c r="B283" s="406"/>
      <c r="K283" s="387"/>
    </row>
    <row r="284" spans="2:11" x14ac:dyDescent="0.15">
      <c r="B284" s="406"/>
      <c r="K284" s="387"/>
    </row>
    <row r="285" spans="2:11" x14ac:dyDescent="0.15">
      <c r="B285" s="406"/>
      <c r="K285" s="387"/>
    </row>
    <row r="286" spans="2:11" x14ac:dyDescent="0.15">
      <c r="B286" s="406"/>
      <c r="K286" s="387"/>
    </row>
    <row r="287" spans="2:11" x14ac:dyDescent="0.15">
      <c r="B287" s="406"/>
      <c r="K287" s="387"/>
    </row>
    <row r="288" spans="2:11" x14ac:dyDescent="0.15">
      <c r="B288" s="406"/>
      <c r="K288" s="387"/>
    </row>
    <row r="289" spans="2:11" x14ac:dyDescent="0.15">
      <c r="B289" s="406"/>
      <c r="K289" s="387"/>
    </row>
    <row r="290" spans="2:11" x14ac:dyDescent="0.15">
      <c r="B290" s="406"/>
      <c r="K290" s="387"/>
    </row>
    <row r="291" spans="2:11" x14ac:dyDescent="0.15">
      <c r="B291" s="406"/>
      <c r="K291" s="387"/>
    </row>
    <row r="292" spans="2:11" x14ac:dyDescent="0.15">
      <c r="B292" s="406"/>
      <c r="K292" s="387"/>
    </row>
    <row r="293" spans="2:11" x14ac:dyDescent="0.15">
      <c r="B293" s="406"/>
      <c r="K293" s="387"/>
    </row>
    <row r="294" spans="2:11" x14ac:dyDescent="0.15">
      <c r="K294" s="387"/>
    </row>
    <row r="295" spans="2:11" x14ac:dyDescent="0.15">
      <c r="K295" s="387"/>
    </row>
    <row r="296" spans="2:11" x14ac:dyDescent="0.15">
      <c r="K296" s="387"/>
    </row>
    <row r="297" spans="2:11" x14ac:dyDescent="0.15">
      <c r="K297" s="387"/>
    </row>
    <row r="298" spans="2:11" x14ac:dyDescent="0.15">
      <c r="K298" s="387"/>
    </row>
    <row r="299" spans="2:11" x14ac:dyDescent="0.15">
      <c r="K299" s="387"/>
    </row>
    <row r="300" spans="2:11" x14ac:dyDescent="0.15">
      <c r="K300" s="387"/>
    </row>
    <row r="301" spans="2:11" x14ac:dyDescent="0.15">
      <c r="K301" s="387"/>
    </row>
    <row r="302" spans="2:11" x14ac:dyDescent="0.15">
      <c r="K302" s="387"/>
    </row>
    <row r="303" spans="2:11" x14ac:dyDescent="0.15">
      <c r="K303" s="387"/>
    </row>
    <row r="304" spans="2:11" x14ac:dyDescent="0.15">
      <c r="K304" s="387"/>
    </row>
    <row r="305" spans="11:11" x14ac:dyDescent="0.15">
      <c r="K305" s="387"/>
    </row>
    <row r="306" spans="11:11" x14ac:dyDescent="0.15">
      <c r="K306" s="387"/>
    </row>
    <row r="307" spans="11:11" x14ac:dyDescent="0.15">
      <c r="K307" s="387"/>
    </row>
    <row r="308" spans="11:11" x14ac:dyDescent="0.15">
      <c r="K308" s="387"/>
    </row>
    <row r="309" spans="11:11" x14ac:dyDescent="0.15">
      <c r="K309" s="387"/>
    </row>
    <row r="310" spans="11:11" x14ac:dyDescent="0.15">
      <c r="K310" s="387"/>
    </row>
    <row r="311" spans="11:11" x14ac:dyDescent="0.15">
      <c r="K311" s="387"/>
    </row>
    <row r="312" spans="11:11" x14ac:dyDescent="0.15">
      <c r="K312" s="387"/>
    </row>
    <row r="313" spans="11:11" x14ac:dyDescent="0.15">
      <c r="K313" s="387"/>
    </row>
    <row r="314" spans="11:11" x14ac:dyDescent="0.15">
      <c r="K314" s="387"/>
    </row>
    <row r="315" spans="11:11" x14ac:dyDescent="0.15">
      <c r="K315" s="387"/>
    </row>
    <row r="316" spans="11:11" x14ac:dyDescent="0.15">
      <c r="K316" s="387"/>
    </row>
    <row r="317" spans="11:11" x14ac:dyDescent="0.15">
      <c r="K317" s="387"/>
    </row>
    <row r="318" spans="11:11" x14ac:dyDescent="0.15">
      <c r="K318" s="387"/>
    </row>
    <row r="319" spans="11:11" x14ac:dyDescent="0.15">
      <c r="K319" s="387"/>
    </row>
  </sheetData>
  <mergeCells count="7">
    <mergeCell ref="A1:H1"/>
    <mergeCell ref="J1:Q1"/>
    <mergeCell ref="B3:D3"/>
    <mergeCell ref="J3:K3"/>
    <mergeCell ref="O3:Q3"/>
    <mergeCell ref="L3:N3"/>
    <mergeCell ref="E3:G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80" zoomScaleNormal="80" workbookViewId="0">
      <selection sqref="A1:D1"/>
    </sheetView>
  </sheetViews>
  <sheetFormatPr defaultColWidth="6.109375" defaultRowHeight="13.5" x14ac:dyDescent="0.15"/>
  <cols>
    <col min="1" max="1" width="17.44140625" style="259" customWidth="1"/>
    <col min="2" max="2" width="20.88671875" style="292" customWidth="1"/>
    <col min="3" max="4" width="20.88671875" style="330" customWidth="1"/>
    <col min="5" max="5" width="2.5546875" style="331" customWidth="1"/>
    <col min="6" max="8" width="24.44140625" style="330" customWidth="1"/>
    <col min="9" max="9" width="6.33203125" style="259" bestFit="1" customWidth="1"/>
    <col min="10" max="16384" width="6.109375" style="259"/>
  </cols>
  <sheetData>
    <row r="1" spans="1:9" s="258" customFormat="1" ht="45" customHeight="1" x14ac:dyDescent="0.25">
      <c r="A1" s="599" t="s">
        <v>75</v>
      </c>
      <c r="B1" s="599"/>
      <c r="C1" s="599"/>
      <c r="D1" s="599"/>
      <c r="E1" s="311"/>
      <c r="F1" s="599" t="s">
        <v>76</v>
      </c>
      <c r="G1" s="599"/>
      <c r="H1" s="599"/>
    </row>
    <row r="2" spans="1:9" s="266" customFormat="1" ht="25.5" customHeight="1" thickBot="1" x14ac:dyDescent="0.2">
      <c r="A2" s="312" t="s">
        <v>77</v>
      </c>
      <c r="B2" s="313"/>
      <c r="C2" s="314"/>
      <c r="D2" s="314"/>
      <c r="E2" s="315"/>
      <c r="F2" s="314"/>
      <c r="G2" s="314"/>
      <c r="H2" s="316" t="s">
        <v>78</v>
      </c>
    </row>
    <row r="3" spans="1:9" s="263" customFormat="1" ht="16.5" customHeight="1" thickTop="1" x14ac:dyDescent="0.15">
      <c r="A3" s="267" t="s">
        <v>79</v>
      </c>
      <c r="B3" s="600" t="s">
        <v>80</v>
      </c>
      <c r="C3" s="601"/>
      <c r="D3" s="602"/>
      <c r="E3" s="317"/>
      <c r="F3" s="602" t="s">
        <v>81</v>
      </c>
      <c r="G3" s="602"/>
      <c r="H3" s="602"/>
    </row>
    <row r="4" spans="1:9" s="263" customFormat="1" ht="16.5" customHeight="1" x14ac:dyDescent="0.15">
      <c r="A4" s="244" t="s">
        <v>82</v>
      </c>
      <c r="B4" s="318" t="s">
        <v>0</v>
      </c>
      <c r="C4" s="318" t="s">
        <v>83</v>
      </c>
      <c r="D4" s="319" t="s">
        <v>84</v>
      </c>
      <c r="E4" s="317"/>
      <c r="F4" s="603" t="s">
        <v>85</v>
      </c>
      <c r="G4" s="603"/>
      <c r="H4" s="603"/>
    </row>
    <row r="5" spans="1:9" s="263" customFormat="1" ht="16.5" customHeight="1" x14ac:dyDescent="0.15">
      <c r="A5" s="244" t="s">
        <v>86</v>
      </c>
      <c r="B5" s="320"/>
      <c r="C5" s="321"/>
      <c r="D5" s="322"/>
      <c r="E5" s="317"/>
      <c r="F5" s="323" t="s">
        <v>87</v>
      </c>
      <c r="G5" s="319" t="s">
        <v>88</v>
      </c>
      <c r="H5" s="319" t="s">
        <v>89</v>
      </c>
    </row>
    <row r="6" spans="1:9" s="263" customFormat="1" ht="16.5" customHeight="1" x14ac:dyDescent="0.15">
      <c r="A6" s="274" t="s">
        <v>58</v>
      </c>
      <c r="B6" s="324" t="s">
        <v>1</v>
      </c>
      <c r="C6" s="325" t="s">
        <v>2</v>
      </c>
      <c r="D6" s="326" t="s">
        <v>3</v>
      </c>
      <c r="E6" s="317"/>
      <c r="F6" s="327" t="s">
        <v>1</v>
      </c>
      <c r="G6" s="326" t="s">
        <v>90</v>
      </c>
      <c r="H6" s="326" t="s">
        <v>91</v>
      </c>
    </row>
    <row r="7" spans="1:9" s="266" customFormat="1" ht="41.25" customHeight="1" x14ac:dyDescent="0.15">
      <c r="A7" s="244">
        <v>2011</v>
      </c>
      <c r="B7" s="238">
        <v>4342</v>
      </c>
      <c r="C7" s="282">
        <v>1788</v>
      </c>
      <c r="D7" s="282">
        <v>2554</v>
      </c>
      <c r="E7" s="238"/>
      <c r="F7" s="238">
        <v>11282</v>
      </c>
      <c r="G7" s="238">
        <v>5565</v>
      </c>
      <c r="H7" s="238">
        <v>5717</v>
      </c>
    </row>
    <row r="8" spans="1:9" s="266" customFormat="1" ht="41.25" customHeight="1" x14ac:dyDescent="0.15">
      <c r="A8" s="244">
        <v>2012</v>
      </c>
      <c r="B8" s="238">
        <v>4446</v>
      </c>
      <c r="C8" s="282">
        <v>1949</v>
      </c>
      <c r="D8" s="282">
        <v>2497</v>
      </c>
      <c r="E8" s="238"/>
      <c r="F8" s="282">
        <v>11495</v>
      </c>
      <c r="G8" s="282">
        <v>5707</v>
      </c>
      <c r="H8" s="282">
        <v>5788</v>
      </c>
    </row>
    <row r="9" spans="1:9" s="266" customFormat="1" ht="41.25" customHeight="1" x14ac:dyDescent="0.15">
      <c r="A9" s="244">
        <v>2013</v>
      </c>
      <c r="B9" s="238">
        <v>4396</v>
      </c>
      <c r="C9" s="282">
        <v>2330</v>
      </c>
      <c r="D9" s="282">
        <v>2066</v>
      </c>
      <c r="E9" s="238"/>
      <c r="F9" s="282">
        <v>10985</v>
      </c>
      <c r="G9" s="282">
        <v>5461</v>
      </c>
      <c r="H9" s="282">
        <v>5523</v>
      </c>
    </row>
    <row r="10" spans="1:9" s="266" customFormat="1" ht="41.25" customHeight="1" x14ac:dyDescent="0.15">
      <c r="A10" s="244">
        <v>2014</v>
      </c>
      <c r="B10" s="238">
        <v>4268</v>
      </c>
      <c r="C10" s="282">
        <v>2430</v>
      </c>
      <c r="D10" s="282">
        <v>1838</v>
      </c>
      <c r="E10" s="238"/>
      <c r="F10" s="282">
        <v>10416</v>
      </c>
      <c r="G10" s="282">
        <v>5171</v>
      </c>
      <c r="H10" s="282">
        <v>5245</v>
      </c>
    </row>
    <row r="11" spans="1:9" s="256" customFormat="1" ht="41.25" customHeight="1" x14ac:dyDescent="0.15">
      <c r="A11" s="208">
        <v>2015</v>
      </c>
      <c r="B11" s="553">
        <f>SUM(B12:B18)</f>
        <v>4968</v>
      </c>
      <c r="C11" s="553">
        <v>2353</v>
      </c>
      <c r="D11" s="553">
        <f>B11-C11</f>
        <v>2615</v>
      </c>
      <c r="E11" s="238"/>
      <c r="F11" s="553">
        <f>SUM(F12:F18)</f>
        <v>14904</v>
      </c>
      <c r="G11" s="553">
        <f>SUM(G12:G18)</f>
        <v>7513.1063999999997</v>
      </c>
      <c r="H11" s="553">
        <f>SUM(H12:H18)</f>
        <v>7390.8936000000003</v>
      </c>
    </row>
    <row r="12" spans="1:9" s="256" customFormat="1" ht="41.25" customHeight="1" x14ac:dyDescent="0.15">
      <c r="A12" s="211" t="s">
        <v>92</v>
      </c>
      <c r="B12" s="254">
        <v>1240</v>
      </c>
      <c r="C12" s="238">
        <f>B12-D12</f>
        <v>613</v>
      </c>
      <c r="D12" s="238">
        <v>627</v>
      </c>
      <c r="E12" s="554"/>
      <c r="F12" s="282">
        <f>B12*3</f>
        <v>3720</v>
      </c>
      <c r="G12" s="238">
        <f>F12*50.41%</f>
        <v>1875.252</v>
      </c>
      <c r="H12" s="238">
        <f>F12*49.59%</f>
        <v>1844.748</v>
      </c>
      <c r="I12" s="255"/>
    </row>
    <row r="13" spans="1:9" s="256" customFormat="1" ht="41.25" customHeight="1" x14ac:dyDescent="0.15">
      <c r="A13" s="211" t="s">
        <v>93</v>
      </c>
      <c r="B13" s="254">
        <v>596</v>
      </c>
      <c r="C13" s="238">
        <f t="shared" ref="C13:C18" si="0">B13-D13</f>
        <v>317</v>
      </c>
      <c r="D13" s="238">
        <v>279</v>
      </c>
      <c r="E13" s="554"/>
      <c r="F13" s="282">
        <f t="shared" ref="F13:F18" si="1">B13*3</f>
        <v>1788</v>
      </c>
      <c r="G13" s="238">
        <f t="shared" ref="G13:G18" si="2">F13*50.41%</f>
        <v>901.33079999999995</v>
      </c>
      <c r="H13" s="238">
        <f t="shared" ref="H13:H18" si="3">F13*49.59%</f>
        <v>886.66920000000005</v>
      </c>
      <c r="I13" s="255"/>
    </row>
    <row r="14" spans="1:9" s="256" customFormat="1" ht="41.25" customHeight="1" x14ac:dyDescent="0.15">
      <c r="A14" s="211" t="s">
        <v>94</v>
      </c>
      <c r="B14" s="254">
        <v>618</v>
      </c>
      <c r="C14" s="238">
        <f t="shared" si="0"/>
        <v>260</v>
      </c>
      <c r="D14" s="238">
        <v>358</v>
      </c>
      <c r="E14" s="554"/>
      <c r="F14" s="282">
        <f t="shared" si="1"/>
        <v>1854</v>
      </c>
      <c r="G14" s="238">
        <f t="shared" si="2"/>
        <v>934.60140000000001</v>
      </c>
      <c r="H14" s="238">
        <f t="shared" si="3"/>
        <v>919.39859999999999</v>
      </c>
      <c r="I14" s="255"/>
    </row>
    <row r="15" spans="1:9" s="256" customFormat="1" ht="41.25" customHeight="1" x14ac:dyDescent="0.15">
      <c r="A15" s="211" t="s">
        <v>95</v>
      </c>
      <c r="B15" s="254">
        <v>817</v>
      </c>
      <c r="C15" s="238">
        <f t="shared" si="0"/>
        <v>314</v>
      </c>
      <c r="D15" s="238">
        <v>503</v>
      </c>
      <c r="E15" s="555"/>
      <c r="F15" s="282">
        <f t="shared" si="1"/>
        <v>2451</v>
      </c>
      <c r="G15" s="238">
        <f t="shared" si="2"/>
        <v>1235.5491</v>
      </c>
      <c r="H15" s="238">
        <f t="shared" si="3"/>
        <v>1215.4509</v>
      </c>
      <c r="I15" s="255"/>
    </row>
    <row r="16" spans="1:9" s="256" customFormat="1" ht="41.25" customHeight="1" x14ac:dyDescent="0.15">
      <c r="A16" s="211" t="s">
        <v>96</v>
      </c>
      <c r="B16" s="254">
        <v>593</v>
      </c>
      <c r="C16" s="238">
        <f t="shared" si="0"/>
        <v>288</v>
      </c>
      <c r="D16" s="238">
        <v>305</v>
      </c>
      <c r="E16" s="555"/>
      <c r="F16" s="282">
        <f t="shared" si="1"/>
        <v>1779</v>
      </c>
      <c r="G16" s="238">
        <f t="shared" si="2"/>
        <v>896.79390000000001</v>
      </c>
      <c r="H16" s="238">
        <f t="shared" si="3"/>
        <v>882.20609999999999</v>
      </c>
      <c r="I16" s="255"/>
    </row>
    <row r="17" spans="1:12" s="256" customFormat="1" ht="41.25" customHeight="1" x14ac:dyDescent="0.15">
      <c r="A17" s="211" t="s">
        <v>97</v>
      </c>
      <c r="B17" s="254">
        <v>581</v>
      </c>
      <c r="C17" s="238">
        <f t="shared" si="0"/>
        <v>296</v>
      </c>
      <c r="D17" s="238">
        <v>285</v>
      </c>
      <c r="E17" s="555"/>
      <c r="F17" s="282">
        <f t="shared" si="1"/>
        <v>1743</v>
      </c>
      <c r="G17" s="238">
        <f t="shared" si="2"/>
        <v>878.6463</v>
      </c>
      <c r="H17" s="238">
        <f t="shared" si="3"/>
        <v>864.3537</v>
      </c>
      <c r="I17" s="255"/>
    </row>
    <row r="18" spans="1:12" s="256" customFormat="1" ht="41.25" customHeight="1" thickBot="1" x14ac:dyDescent="0.2">
      <c r="A18" s="217" t="s">
        <v>98</v>
      </c>
      <c r="B18" s="556">
        <v>523</v>
      </c>
      <c r="C18" s="557">
        <f t="shared" si="0"/>
        <v>265</v>
      </c>
      <c r="D18" s="557">
        <v>258</v>
      </c>
      <c r="E18" s="555"/>
      <c r="F18" s="552">
        <f t="shared" si="1"/>
        <v>1569</v>
      </c>
      <c r="G18" s="557">
        <f t="shared" si="2"/>
        <v>790.93290000000002</v>
      </c>
      <c r="H18" s="557">
        <f t="shared" si="3"/>
        <v>778.06709999999998</v>
      </c>
      <c r="I18" s="255"/>
    </row>
    <row r="19" spans="1:12" s="216" customFormat="1" ht="19.5" customHeight="1" thickTop="1" x14ac:dyDescent="0.15">
      <c r="A19" s="328" t="s">
        <v>99</v>
      </c>
      <c r="B19" s="292"/>
      <c r="C19" s="292"/>
      <c r="D19" s="292"/>
      <c r="E19" s="329"/>
      <c r="F19" s="292"/>
      <c r="G19" s="292"/>
      <c r="H19" s="292"/>
      <c r="I19" s="293"/>
      <c r="J19" s="292"/>
      <c r="K19" s="292"/>
      <c r="L19" s="293"/>
    </row>
  </sheetData>
  <mergeCells count="5">
    <mergeCell ref="A1:D1"/>
    <mergeCell ref="F1:H1"/>
    <mergeCell ref="B3:D3"/>
    <mergeCell ref="F3:H3"/>
    <mergeCell ref="F4:H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85" zoomScaleNormal="85" workbookViewId="0">
      <selection sqref="A1:D1"/>
    </sheetView>
  </sheetViews>
  <sheetFormatPr defaultRowHeight="13.5" x14ac:dyDescent="0.15"/>
  <cols>
    <col min="1" max="2" width="18.21875" style="29" customWidth="1"/>
    <col min="3" max="4" width="18.21875" style="27" customWidth="1"/>
    <col min="5" max="5" width="2.77734375" style="28" customWidth="1"/>
    <col min="6" max="7" width="25.21875" style="36" customWidth="1"/>
    <col min="8" max="8" width="25.21875" style="37" customWidth="1"/>
    <col min="9" max="9" width="8.21875" style="29" customWidth="1"/>
    <col min="10" max="16384" width="8.88671875" style="29"/>
  </cols>
  <sheetData>
    <row r="1" spans="1:16" s="21" customFormat="1" ht="45" customHeight="1" x14ac:dyDescent="0.25">
      <c r="A1" s="606" t="s">
        <v>100</v>
      </c>
      <c r="B1" s="606"/>
      <c r="C1" s="606"/>
      <c r="D1" s="606"/>
      <c r="E1" s="332"/>
      <c r="F1" s="605" t="s">
        <v>101</v>
      </c>
      <c r="G1" s="605"/>
      <c r="H1" s="605"/>
    </row>
    <row r="2" spans="1:16" s="32" customFormat="1" ht="25.5" customHeight="1" thickBot="1" x14ac:dyDescent="0.2">
      <c r="A2" s="30" t="s">
        <v>102</v>
      </c>
      <c r="B2" s="31"/>
      <c r="C2" s="31"/>
      <c r="D2" s="31"/>
      <c r="F2" s="31"/>
      <c r="G2" s="31"/>
      <c r="H2" s="31" t="s">
        <v>103</v>
      </c>
    </row>
    <row r="3" spans="1:16" s="32" customFormat="1" ht="16.5" customHeight="1" thickTop="1" x14ac:dyDescent="0.15">
      <c r="A3" s="76"/>
      <c r="B3" s="76" t="s">
        <v>104</v>
      </c>
      <c r="C3" s="475"/>
      <c r="D3" s="171"/>
      <c r="E3" s="40"/>
      <c r="F3" s="604" t="s">
        <v>105</v>
      </c>
      <c r="G3" s="604"/>
      <c r="H3" s="604"/>
    </row>
    <row r="4" spans="1:16" s="32" customFormat="1" ht="15.95" customHeight="1" x14ac:dyDescent="0.15">
      <c r="A4" s="60" t="s">
        <v>23</v>
      </c>
      <c r="B4" s="60"/>
      <c r="C4" s="59" t="s">
        <v>4</v>
      </c>
      <c r="D4" s="57" t="s">
        <v>106</v>
      </c>
      <c r="E4" s="40"/>
      <c r="F4" s="57" t="s">
        <v>87</v>
      </c>
      <c r="G4" s="59" t="s">
        <v>4</v>
      </c>
      <c r="H4" s="78" t="s">
        <v>5</v>
      </c>
    </row>
    <row r="5" spans="1:16" s="32" customFormat="1" ht="15.95" customHeight="1" x14ac:dyDescent="0.15">
      <c r="A5" s="60" t="s">
        <v>107</v>
      </c>
      <c r="B5" s="60"/>
      <c r="C5" s="77"/>
      <c r="D5" s="40"/>
      <c r="E5" s="40"/>
      <c r="F5" s="40"/>
      <c r="G5" s="67"/>
      <c r="H5" s="79"/>
    </row>
    <row r="6" spans="1:16" s="32" customFormat="1" ht="15.95" customHeight="1" x14ac:dyDescent="0.15">
      <c r="A6" s="55"/>
      <c r="B6" s="55" t="s">
        <v>108</v>
      </c>
      <c r="C6" s="476" t="s">
        <v>109</v>
      </c>
      <c r="D6" s="477" t="s">
        <v>110</v>
      </c>
      <c r="E6" s="40"/>
      <c r="F6" s="55" t="s">
        <v>1</v>
      </c>
      <c r="G6" s="477" t="s">
        <v>111</v>
      </c>
      <c r="H6" s="474" t="s">
        <v>112</v>
      </c>
    </row>
    <row r="7" spans="1:16" s="13" customFormat="1" ht="99.75" customHeight="1" x14ac:dyDescent="0.15">
      <c r="A7" s="24">
        <v>2011</v>
      </c>
      <c r="B7" s="19">
        <v>53347</v>
      </c>
      <c r="C7" s="19">
        <v>3527</v>
      </c>
      <c r="D7" s="19">
        <v>3573</v>
      </c>
      <c r="E7" s="19"/>
      <c r="F7" s="33">
        <v>1.64</v>
      </c>
      <c r="G7" s="33">
        <v>0.81</v>
      </c>
      <c r="H7" s="33">
        <v>0.82</v>
      </c>
    </row>
    <row r="8" spans="1:16" s="13" customFormat="1" ht="99.75" customHeight="1" x14ac:dyDescent="0.15">
      <c r="A8" s="24">
        <v>2012</v>
      </c>
      <c r="B8" s="19">
        <v>53460</v>
      </c>
      <c r="C8" s="19">
        <v>3554</v>
      </c>
      <c r="D8" s="19">
        <v>3659</v>
      </c>
      <c r="E8" s="19"/>
      <c r="F8" s="33">
        <v>1.62</v>
      </c>
      <c r="G8" s="33">
        <v>0.8</v>
      </c>
      <c r="H8" s="33">
        <v>0.82</v>
      </c>
    </row>
    <row r="9" spans="1:16" s="13" customFormat="1" ht="99.75" customHeight="1" x14ac:dyDescent="0.15">
      <c r="A9" s="24">
        <v>2013</v>
      </c>
      <c r="B9" s="19">
        <f>SUM(C9:D9)</f>
        <v>7167</v>
      </c>
      <c r="C9" s="19">
        <v>3583</v>
      </c>
      <c r="D9" s="19">
        <v>3584</v>
      </c>
      <c r="E9" s="19"/>
      <c r="F9" s="33">
        <f>SUM(G9:H9)</f>
        <v>1.6303457688808007</v>
      </c>
      <c r="G9" s="33">
        <f>C9/'[1]1.농가및농가인구'!B10</f>
        <v>0.81505914467697904</v>
      </c>
      <c r="H9" s="33">
        <f>D9/'[1]1.농가및농가인구'!B10</f>
        <v>0.8152866242038217</v>
      </c>
    </row>
    <row r="10" spans="1:16" s="13" customFormat="1" ht="99.75" customHeight="1" x14ac:dyDescent="0.15">
      <c r="A10" s="24">
        <v>2014</v>
      </c>
      <c r="B10" s="19">
        <f>C10+D10</f>
        <v>7226</v>
      </c>
      <c r="C10" s="19">
        <v>3470</v>
      </c>
      <c r="D10" s="19">
        <v>3756</v>
      </c>
      <c r="E10" s="19"/>
      <c r="F10" s="33">
        <f>SUM(G10:H10)</f>
        <v>0.69374039938556065</v>
      </c>
      <c r="G10" s="33">
        <v>0.33314132104454686</v>
      </c>
      <c r="H10" s="33">
        <v>0.36059907834101385</v>
      </c>
    </row>
    <row r="11" spans="1:16" s="25" customFormat="1" ht="99.75" customHeight="1" thickBot="1" x14ac:dyDescent="0.2">
      <c r="A11" s="189">
        <v>2015</v>
      </c>
      <c r="B11" s="558">
        <f>C11+D11</f>
        <v>7400</v>
      </c>
      <c r="C11" s="558">
        <v>3894</v>
      </c>
      <c r="D11" s="558">
        <v>3506</v>
      </c>
      <c r="E11" s="559"/>
      <c r="F11" s="560">
        <f>B11/'[2]1.농가및농가인구'!B11</f>
        <v>1.4895330112721417</v>
      </c>
      <c r="G11" s="560">
        <f>C11/'[2]1.농가및농가인구'!B11</f>
        <v>0.78381642512077299</v>
      </c>
      <c r="H11" s="560">
        <f>F11-G11</f>
        <v>0.70571658615136867</v>
      </c>
    </row>
    <row r="12" spans="1:16" s="83" customFormat="1" ht="12" customHeight="1" thickTop="1" x14ac:dyDescent="0.15">
      <c r="A12" s="42" t="s">
        <v>99</v>
      </c>
      <c r="B12" s="26"/>
      <c r="C12" s="26"/>
      <c r="D12" s="26"/>
      <c r="E12" s="53"/>
      <c r="F12" s="92"/>
      <c r="G12" s="26"/>
      <c r="H12" s="92"/>
      <c r="I12" s="93"/>
      <c r="J12" s="92"/>
      <c r="K12" s="92"/>
      <c r="L12" s="92"/>
      <c r="M12" s="92"/>
      <c r="N12" s="26"/>
      <c r="O12" s="26"/>
      <c r="P12" s="92"/>
    </row>
  </sheetData>
  <customSheetViews>
    <customSheetView guid="{F31F0221-4866-11D9-B3E6-0000B4A88D03}" showPageBreaks="1" showRuler="0">
      <pane xSplit="1" ySplit="6" topLeftCell="E11" activePane="bottomRight" state="frozen"/>
      <selection pane="bottomRight" activeCell="E25" sqref="E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3C4DE30-201D-11D8-9C7D-00E07D8B2C4C}" showPageBreaks="1" showRuler="0">
      <pane xSplit="1" ySplit="6" topLeftCell="B7" activePane="bottomRight" state="frozen"/>
      <selection pane="bottomRight" activeCell="A6" sqref="A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37094F42-2027-11D8-9C7C-009008A0B73D}" showPageBreaks="1" showRuler="0">
      <pane xSplit="1" ySplit="6" topLeftCell="C13" activePane="bottomRight" state="frozen"/>
      <selection pane="bottomRight" activeCell="D13" sqref="D13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802DF4E3-3E0E-11D9-A80D-00E098994FA3}" showPageBreaks="1" showRuler="0">
      <pane xSplit="1" ySplit="6" topLeftCell="B7" activePane="bottomRight" state="frozen"/>
      <selection pane="bottomRight" activeCell="E14" sqref="E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E83B4A0-210F-11D8-A0D3-009008A182C2}" scale="60" showPageBreaks="1" view="pageBreakPreview" showRuler="0">
      <pane xSplit="1" ySplit="6" topLeftCell="B7" activePane="bottomRight" state="frozen"/>
      <selection pane="bottomRight" activeCell="M25" sqref="M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5641032-277E-4FBA-AEBF-3EDF92641C00}" showRuler="0">
      <pane xSplit="1" ySplit="6" topLeftCell="B11" activePane="bottomRight" state="frozen"/>
      <selection pane="bottomRight" activeCell="B11" sqref="B11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A11DB40-6B19-44D0-9543-F0B1B236F064}" showRuler="0">
      <pane xSplit="1" ySplit="6" topLeftCell="B16" activePane="bottomRight" state="frozen"/>
      <selection pane="bottomRight" activeCell="D23" sqref="D23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B1441181-3E0F-11D9-BC3A-444553540000}" showRuler="0">
      <pane xSplit="1" ySplit="6" topLeftCell="B7" activePane="bottomRight" state="frozen"/>
      <selection pane="bottomRight" activeCell="C19" sqref="C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C0492EE-9FB3-4651-9A40-47C8F3EB235C}" showRuler="0">
      <pane xSplit="1" ySplit="6" topLeftCell="E11" activePane="bottomRight" state="frozen"/>
      <selection pane="bottomRight" activeCell="E25" sqref="E2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7451B30-EFE2-4E6D-AC9C-86F9FBAAEBB3}" showPageBreaks="1" showRuler="0">
      <pane xSplit="1" ySplit="6" topLeftCell="B7" activePane="bottomRight" state="frozen"/>
      <selection pane="bottomRight" activeCell="J14" sqref="J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</customSheetViews>
  <mergeCells count="3">
    <mergeCell ref="F3:H3"/>
    <mergeCell ref="F1:H1"/>
    <mergeCell ref="A1:D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B1"/>
    </sheetView>
  </sheetViews>
  <sheetFormatPr defaultColWidth="13.33203125" defaultRowHeight="13.5" x14ac:dyDescent="0.15"/>
  <cols>
    <col min="1" max="1" width="15" style="29" customWidth="1"/>
    <col min="2" max="2" width="44.33203125" style="44" customWidth="1"/>
    <col min="3" max="3" width="2.77734375" style="4" customWidth="1"/>
    <col min="4" max="4" width="29.5546875" style="44" customWidth="1"/>
    <col min="5" max="5" width="33.77734375" style="44" customWidth="1"/>
    <col min="6" max="16384" width="13.33203125" style="29"/>
  </cols>
  <sheetData>
    <row r="1" spans="1:16" s="21" customFormat="1" ht="45" customHeight="1" x14ac:dyDescent="0.25">
      <c r="A1" s="605" t="s">
        <v>113</v>
      </c>
      <c r="B1" s="605"/>
      <c r="C1" s="156"/>
      <c r="D1" s="607" t="s">
        <v>114</v>
      </c>
      <c r="E1" s="607"/>
    </row>
    <row r="2" spans="1:16" s="13" customFormat="1" ht="25.5" customHeight="1" thickBot="1" x14ac:dyDescent="0.2">
      <c r="A2" s="22" t="s">
        <v>24</v>
      </c>
      <c r="B2" s="22"/>
      <c r="C2" s="38"/>
      <c r="D2" s="22"/>
      <c r="E2" s="39" t="s">
        <v>25</v>
      </c>
    </row>
    <row r="3" spans="1:16" s="12" customFormat="1" ht="16.5" customHeight="1" thickTop="1" x14ac:dyDescent="0.15">
      <c r="A3" s="54"/>
      <c r="B3" s="179" t="s">
        <v>115</v>
      </c>
      <c r="C3" s="40"/>
      <c r="D3" s="81" t="s">
        <v>116</v>
      </c>
      <c r="E3" s="172" t="s">
        <v>117</v>
      </c>
    </row>
    <row r="4" spans="1:16" s="12" customFormat="1" ht="16.5" customHeight="1" x14ac:dyDescent="0.15">
      <c r="A4" s="6" t="s">
        <v>23</v>
      </c>
      <c r="B4" s="307"/>
      <c r="C4" s="40"/>
      <c r="D4" s="60"/>
      <c r="E4" s="174"/>
    </row>
    <row r="5" spans="1:16" s="12" customFormat="1" ht="16.5" customHeight="1" x14ac:dyDescent="0.15">
      <c r="A5" s="6" t="s">
        <v>118</v>
      </c>
      <c r="B5" s="174" t="s">
        <v>119</v>
      </c>
      <c r="C5" s="40"/>
      <c r="D5" s="173"/>
      <c r="E5" s="174"/>
    </row>
    <row r="6" spans="1:16" s="12" customFormat="1" ht="16.5" customHeight="1" x14ac:dyDescent="0.15">
      <c r="A6" s="63"/>
      <c r="B6" s="478" t="s">
        <v>120</v>
      </c>
      <c r="C6" s="40"/>
      <c r="D6" s="55" t="s">
        <v>121</v>
      </c>
      <c r="E6" s="478" t="s">
        <v>122</v>
      </c>
    </row>
    <row r="7" spans="1:16" s="13" customFormat="1" ht="50.1" customHeight="1" x14ac:dyDescent="0.15">
      <c r="A7" s="163">
        <v>2011</v>
      </c>
      <c r="B7" s="41">
        <f>SUM(D7:E7)</f>
        <v>4067.4</v>
      </c>
      <c r="C7" s="245"/>
      <c r="D7" s="166">
        <v>3615.8</v>
      </c>
      <c r="E7" s="246">
        <v>451.6</v>
      </c>
    </row>
    <row r="8" spans="1:16" s="13" customFormat="1" ht="50.1" customHeight="1" x14ac:dyDescent="0.15">
      <c r="A8" s="163">
        <v>2012</v>
      </c>
      <c r="B8" s="41">
        <v>4060.6</v>
      </c>
      <c r="C8" s="245"/>
      <c r="D8" s="166">
        <v>3609</v>
      </c>
      <c r="E8" s="246">
        <v>451.6</v>
      </c>
    </row>
    <row r="9" spans="1:16" s="13" customFormat="1" ht="50.1" customHeight="1" x14ac:dyDescent="0.15">
      <c r="A9" s="163">
        <v>2013</v>
      </c>
      <c r="B9" s="41">
        <f>SUM(D9:E9)</f>
        <v>4060.6</v>
      </c>
      <c r="C9" s="245"/>
      <c r="D9" s="166">
        <v>3609</v>
      </c>
      <c r="E9" s="246">
        <v>451.6</v>
      </c>
    </row>
    <row r="10" spans="1:16" s="13" customFormat="1" ht="50.1" customHeight="1" x14ac:dyDescent="0.15">
      <c r="A10" s="163">
        <v>2014</v>
      </c>
      <c r="B10" s="41">
        <f>D10+E10</f>
        <v>4050.7</v>
      </c>
      <c r="C10" s="245"/>
      <c r="D10" s="166">
        <v>3599.1</v>
      </c>
      <c r="E10" s="246">
        <v>451.6</v>
      </c>
    </row>
    <row r="11" spans="1:16" s="25" customFormat="1" ht="50.1" customHeight="1" thickBot="1" x14ac:dyDescent="0.2">
      <c r="A11" s="190">
        <v>2015</v>
      </c>
      <c r="B11" s="548">
        <v>4046.4</v>
      </c>
      <c r="C11" s="549"/>
      <c r="D11" s="550">
        <v>3594.8</v>
      </c>
      <c r="E11" s="550">
        <v>451.6</v>
      </c>
    </row>
    <row r="12" spans="1:16" s="83" customFormat="1" ht="12" customHeight="1" thickTop="1" x14ac:dyDescent="0.15">
      <c r="A12" s="42" t="s">
        <v>99</v>
      </c>
      <c r="B12" s="26"/>
      <c r="C12" s="53"/>
      <c r="D12" s="26"/>
      <c r="E12" s="26"/>
      <c r="F12" s="92"/>
      <c r="G12" s="26"/>
      <c r="H12" s="92"/>
      <c r="I12" s="93"/>
      <c r="J12" s="92"/>
      <c r="K12" s="92"/>
      <c r="L12" s="92"/>
      <c r="M12" s="92"/>
      <c r="N12" s="26"/>
      <c r="O12" s="26"/>
      <c r="P12" s="92"/>
    </row>
    <row r="13" spans="1:16" x14ac:dyDescent="0.15">
      <c r="B13" s="43"/>
      <c r="D13" s="43"/>
      <c r="E13" s="43"/>
    </row>
    <row r="14" spans="1:16" s="25" customFormat="1" ht="30" customHeight="1" x14ac:dyDescent="0.15"/>
  </sheetData>
  <customSheetViews>
    <customSheetView guid="{F31F0221-4866-11D9-B3E6-0000B4A88D03}" showPageBreaks="1" showRuler="0">
      <pane xSplit="3" ySplit="11" topLeftCell="G15" activePane="bottomRight" state="frozen"/>
      <selection pane="bottomRight" activeCell="H19" sqref="H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1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3C4DE30-201D-11D8-9C7D-00E07D8B2C4C}" showPageBreaks="1" showRuler="0">
      <pane xSplit="3" ySplit="11" topLeftCell="G15" activePane="bottomRight" state="frozen"/>
      <selection pane="bottomRight" activeCell="G15" sqref="G15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2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37094F42-2027-11D8-9C7C-009008A0B73D}" showPageBreaks="1" showRuler="0">
      <pane xSplit="3" ySplit="11" topLeftCell="E21" activePane="bottomRight" state="frozen"/>
      <selection pane="bottomRight" activeCell="I26" sqref="I2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3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802DF4E3-3E0E-11D9-A80D-00E098994FA3}" showPageBreaks="1" showRuler="0">
      <pane xSplit="3" ySplit="11" topLeftCell="G24" activePane="bottomRight" state="frozen"/>
      <selection pane="bottomRight" activeCell="H27" sqref="H27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4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FE83B4A0-210F-11D8-A0D3-009008A182C2}" showPageBreaks="1" showRuler="0">
      <pane xSplit="3" ySplit="11" topLeftCell="D12" activePane="bottomRight" state="frozen"/>
      <selection pane="bottomRight" activeCell="C14" sqref="C14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5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5641032-277E-4FBA-AEBF-3EDF92641C00}" showRuler="0">
      <pane xSplit="3" ySplit="11" topLeftCell="D20" activePane="bottomRight" state="frozen"/>
      <selection pane="bottomRight" activeCell="C21" sqref="C21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6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A11DB40-6B19-44D0-9543-F0B1B236F064}" showRuler="0">
      <pane xSplit="3" ySplit="10" topLeftCell="G19" activePane="bottomRight" state="frozen"/>
      <selection pane="bottomRight" activeCell="B20" sqref="B20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7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B1441181-3E0F-11D9-BC3A-444553540000}" showRuler="0">
      <pane ySplit="6" topLeftCell="A22" activePane="bottomLeft" state="frozen"/>
      <selection pane="bottomLeft" activeCell="D22" sqref="D22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8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EC0492EE-9FB3-4651-9A40-47C8F3EB235C}" showRuler="0">
      <pane xSplit="3" ySplit="10" topLeftCell="G15" activePane="bottomRight" state="frozen"/>
      <selection pane="bottomRight" activeCell="H19" sqref="H19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verticalDpi="300" r:id="rId9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  <customSheetView guid="{27451B30-EFE2-4E6D-AC9C-86F9FBAAEBB3}" showPageBreaks="1" showRuler="0">
      <pane xSplit="3" ySplit="10" topLeftCell="D11" activePane="bottomRight" state="frozen"/>
      <selection pane="bottomRight" activeCell="H16" sqref="H16"/>
      <pageMargins left="0.39370078740157483" right="0.39370078740157483" top="0.59055118110236227" bottom="0.59055118110236227" header="0.51181102362204722" footer="0.51181102362204722"/>
      <printOptions horizontalCentered="1"/>
      <pageSetup paperSize="12" scale="95" orientation="landscape" r:id="rId10"/>
      <headerFooter alignWithMargins="0">
        <oddHeader>&amp;L&amp;"굴림체,굵게"&amp;12농림수산업&amp;R&amp;"Times New Roman,보통"&amp;12Agriculture, Foresty &amp;"바탕,보통"＆&amp;"Times New Roman,보통" Fishery</oddHeader>
      </headerFooter>
    </customSheetView>
  </customSheetViews>
  <mergeCells count="2">
    <mergeCell ref="D1:E1"/>
    <mergeCell ref="A1:B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sqref="A1:G1"/>
    </sheetView>
  </sheetViews>
  <sheetFormatPr defaultRowHeight="13.5" x14ac:dyDescent="0.15"/>
  <cols>
    <col min="1" max="1" width="14.5546875" style="295" customWidth="1"/>
    <col min="2" max="3" width="11.21875" style="295" customWidth="1"/>
    <col min="4" max="4" width="11.21875" style="292" customWidth="1"/>
    <col min="5" max="5" width="11.21875" style="296" customWidth="1"/>
    <col min="6" max="6" width="11.21875" style="297" customWidth="1"/>
    <col min="7" max="7" width="11.21875" style="292" customWidth="1"/>
    <col min="8" max="8" width="2.77734375" style="298" customWidth="1"/>
    <col min="9" max="9" width="11.44140625" style="296" customWidth="1"/>
    <col min="10" max="10" width="11.44140625" style="297" customWidth="1"/>
    <col min="11" max="11" width="11.44140625" style="292" customWidth="1"/>
    <col min="12" max="12" width="11.44140625" style="296" customWidth="1"/>
    <col min="13" max="13" width="11.44140625" style="297" customWidth="1"/>
    <col min="14" max="14" width="11.44140625" style="292" customWidth="1"/>
    <col min="15" max="16" width="8.88671875" style="259"/>
    <col min="17" max="17" width="5.33203125" style="259" customWidth="1"/>
    <col min="18" max="16384" width="8.88671875" style="259"/>
  </cols>
  <sheetData>
    <row r="1" spans="1:24" s="258" customFormat="1" ht="45" customHeight="1" x14ac:dyDescent="0.25">
      <c r="A1" s="608" t="s">
        <v>123</v>
      </c>
      <c r="B1" s="608"/>
      <c r="C1" s="608"/>
      <c r="D1" s="608"/>
      <c r="E1" s="609"/>
      <c r="F1" s="608"/>
      <c r="G1" s="608"/>
      <c r="H1" s="257"/>
      <c r="I1" s="610" t="s">
        <v>124</v>
      </c>
      <c r="J1" s="610"/>
      <c r="K1" s="610"/>
      <c r="L1" s="610"/>
      <c r="M1" s="610"/>
      <c r="N1" s="610"/>
      <c r="X1" s="259"/>
    </row>
    <row r="2" spans="1:24" s="266" customFormat="1" ht="25.5" customHeight="1" thickBot="1" x14ac:dyDescent="0.2">
      <c r="A2" s="260" t="s">
        <v>26</v>
      </c>
      <c r="B2" s="260"/>
      <c r="C2" s="260"/>
      <c r="D2" s="261"/>
      <c r="E2" s="334"/>
      <c r="F2" s="263"/>
      <c r="G2" s="261"/>
      <c r="H2" s="264"/>
      <c r="I2" s="262"/>
      <c r="J2" s="263"/>
      <c r="K2" s="261"/>
      <c r="L2" s="262"/>
      <c r="M2" s="263"/>
      <c r="N2" s="265" t="s">
        <v>27</v>
      </c>
    </row>
    <row r="3" spans="1:24" s="263" customFormat="1" ht="16.5" customHeight="1" thickTop="1" x14ac:dyDescent="0.15">
      <c r="A3" s="267" t="s">
        <v>79</v>
      </c>
      <c r="B3" s="613" t="s">
        <v>125</v>
      </c>
      <c r="C3" s="615"/>
      <c r="D3" s="611" t="s">
        <v>28</v>
      </c>
      <c r="E3" s="612"/>
      <c r="F3" s="614" t="s">
        <v>126</v>
      </c>
      <c r="G3" s="614"/>
      <c r="H3" s="269"/>
      <c r="I3" s="616" t="s">
        <v>127</v>
      </c>
      <c r="J3" s="617"/>
      <c r="K3" s="611" t="s">
        <v>128</v>
      </c>
      <c r="L3" s="612"/>
      <c r="M3" s="613" t="s">
        <v>29</v>
      </c>
      <c r="N3" s="614"/>
    </row>
    <row r="4" spans="1:24" s="263" customFormat="1" ht="15.95" customHeight="1" x14ac:dyDescent="0.15">
      <c r="A4" s="244" t="s">
        <v>82</v>
      </c>
      <c r="B4" s="268" t="s">
        <v>30</v>
      </c>
      <c r="C4" s="244" t="s">
        <v>31</v>
      </c>
      <c r="D4" s="268" t="s">
        <v>30</v>
      </c>
      <c r="E4" s="244" t="s">
        <v>31</v>
      </c>
      <c r="F4" s="335" t="s">
        <v>30</v>
      </c>
      <c r="G4" s="269" t="s">
        <v>31</v>
      </c>
      <c r="H4" s="269"/>
      <c r="I4" s="244" t="s">
        <v>30</v>
      </c>
      <c r="J4" s="244" t="s">
        <v>31</v>
      </c>
      <c r="K4" s="268" t="s">
        <v>30</v>
      </c>
      <c r="L4" s="244" t="s">
        <v>31</v>
      </c>
      <c r="M4" s="244" t="s">
        <v>30</v>
      </c>
      <c r="N4" s="270" t="s">
        <v>31</v>
      </c>
    </row>
    <row r="5" spans="1:24" s="263" customFormat="1" ht="15.95" customHeight="1" x14ac:dyDescent="0.15">
      <c r="A5" s="244" t="s">
        <v>86</v>
      </c>
      <c r="B5" s="271"/>
      <c r="C5" s="244"/>
      <c r="D5" s="272"/>
      <c r="E5" s="244"/>
      <c r="F5" s="271"/>
      <c r="G5" s="269"/>
      <c r="H5" s="269"/>
      <c r="I5" s="271"/>
      <c r="J5" s="244"/>
      <c r="K5" s="272"/>
      <c r="L5" s="244"/>
      <c r="M5" s="271"/>
      <c r="N5" s="273"/>
    </row>
    <row r="6" spans="1:24" s="263" customFormat="1" ht="15.95" customHeight="1" x14ac:dyDescent="0.15">
      <c r="A6" s="274" t="s">
        <v>58</v>
      </c>
      <c r="B6" s="275" t="s">
        <v>6</v>
      </c>
      <c r="C6" s="276" t="s">
        <v>7</v>
      </c>
      <c r="D6" s="277" t="s">
        <v>6</v>
      </c>
      <c r="E6" s="354" t="s">
        <v>7</v>
      </c>
      <c r="F6" s="275" t="s">
        <v>6</v>
      </c>
      <c r="G6" s="278" t="s">
        <v>7</v>
      </c>
      <c r="H6" s="269"/>
      <c r="I6" s="275" t="s">
        <v>6</v>
      </c>
      <c r="J6" s="276" t="s">
        <v>7</v>
      </c>
      <c r="K6" s="277" t="s">
        <v>6</v>
      </c>
      <c r="L6" s="276" t="s">
        <v>7</v>
      </c>
      <c r="M6" s="275" t="s">
        <v>6</v>
      </c>
      <c r="N6" s="279" t="s">
        <v>7</v>
      </c>
    </row>
    <row r="7" spans="1:24" s="284" customFormat="1" ht="41.25" customHeight="1" x14ac:dyDescent="0.15">
      <c r="A7" s="281">
        <v>2011</v>
      </c>
      <c r="B7" s="221">
        <v>3228.7649999999999</v>
      </c>
      <c r="C7" s="221">
        <v>16706.204000000002</v>
      </c>
      <c r="D7" s="282">
        <v>3120</v>
      </c>
      <c r="E7" s="282">
        <v>16130</v>
      </c>
      <c r="F7" s="280" t="s">
        <v>59</v>
      </c>
      <c r="G7" s="238" t="s">
        <v>59</v>
      </c>
      <c r="H7" s="283"/>
      <c r="I7" s="221">
        <v>27.48</v>
      </c>
      <c r="J7" s="221">
        <v>91.700000000000017</v>
      </c>
      <c r="K7" s="221">
        <v>43.70000000000001</v>
      </c>
      <c r="L7" s="221">
        <v>67.103999999999999</v>
      </c>
      <c r="M7" s="221">
        <v>37.585000000000001</v>
      </c>
      <c r="N7" s="221">
        <v>417.40000000000003</v>
      </c>
    </row>
    <row r="8" spans="1:24" s="284" customFormat="1" ht="41.25" customHeight="1" x14ac:dyDescent="0.15">
      <c r="A8" s="281">
        <v>2012</v>
      </c>
      <c r="B8" s="221">
        <v>3148.9999999999991</v>
      </c>
      <c r="C8" s="221">
        <v>16128.800000000001</v>
      </c>
      <c r="D8" s="282">
        <v>3077</v>
      </c>
      <c r="E8" s="282">
        <v>15923</v>
      </c>
      <c r="F8" s="280" t="s">
        <v>59</v>
      </c>
      <c r="G8" s="238" t="s">
        <v>59</v>
      </c>
      <c r="H8" s="283"/>
      <c r="I8" s="221">
        <v>26.100000000000005</v>
      </c>
      <c r="J8" s="221">
        <v>86.499999999999986</v>
      </c>
      <c r="K8" s="221">
        <v>42.099999999999994</v>
      </c>
      <c r="L8" s="221">
        <v>64.800000000000011</v>
      </c>
      <c r="M8" s="221">
        <v>3.8000000000000003</v>
      </c>
      <c r="N8" s="221">
        <v>54.499999999999993</v>
      </c>
    </row>
    <row r="9" spans="1:24" s="284" customFormat="1" ht="41.25" customHeight="1" x14ac:dyDescent="0.15">
      <c r="A9" s="281">
        <v>2013</v>
      </c>
      <c r="B9" s="221">
        <v>3159.4</v>
      </c>
      <c r="C9" s="221">
        <v>16082.899999999998</v>
      </c>
      <c r="D9" s="282">
        <v>3058</v>
      </c>
      <c r="E9" s="282">
        <v>15534</v>
      </c>
      <c r="F9" s="17" t="s">
        <v>129</v>
      </c>
      <c r="G9" s="17" t="s">
        <v>129</v>
      </c>
      <c r="H9" s="283"/>
      <c r="I9" s="221">
        <v>25.9</v>
      </c>
      <c r="J9" s="221">
        <v>84.399999999999991</v>
      </c>
      <c r="K9" s="221">
        <v>40.5</v>
      </c>
      <c r="L9" s="221">
        <v>63.199999999999996</v>
      </c>
      <c r="M9" s="221">
        <v>34.999999999999993</v>
      </c>
      <c r="N9" s="221">
        <v>401.30000000000007</v>
      </c>
    </row>
    <row r="10" spans="1:24" s="284" customFormat="1" ht="41.25" customHeight="1" x14ac:dyDescent="0.15">
      <c r="A10" s="281">
        <v>2014</v>
      </c>
      <c r="B10" s="221">
        <v>2988.3999999999996</v>
      </c>
      <c r="C10" s="221">
        <v>15566.7</v>
      </c>
      <c r="D10" s="195">
        <v>2873</v>
      </c>
      <c r="E10" s="195">
        <v>14938</v>
      </c>
      <c r="F10" s="479">
        <v>0.8</v>
      </c>
      <c r="G10" s="479">
        <v>2.4</v>
      </c>
      <c r="H10" s="283"/>
      <c r="I10" s="336">
        <v>25.700000000000003</v>
      </c>
      <c r="J10" s="336">
        <v>87.2</v>
      </c>
      <c r="K10" s="212">
        <v>53.7</v>
      </c>
      <c r="L10" s="212">
        <v>131.69999999999999</v>
      </c>
      <c r="M10" s="221">
        <v>35.200000000000003</v>
      </c>
      <c r="N10" s="221">
        <v>407.4</v>
      </c>
    </row>
    <row r="11" spans="1:24" s="287" customFormat="1" ht="41.25" customHeight="1" x14ac:dyDescent="0.15">
      <c r="A11" s="285">
        <v>2015</v>
      </c>
      <c r="B11" s="218">
        <f>SUM(D11,F11,I11,K11,M11)</f>
        <v>2959.2</v>
      </c>
      <c r="C11" s="218">
        <f>SUM(E11,G11,J11,L11,N11)</f>
        <v>15356</v>
      </c>
      <c r="D11" s="192">
        <f>SUM(D12:D18)</f>
        <v>2844</v>
      </c>
      <c r="E11" s="192">
        <f>SUM(E12:E18)</f>
        <v>14731</v>
      </c>
      <c r="F11" s="588">
        <v>0.8</v>
      </c>
      <c r="G11" s="588">
        <v>2.4</v>
      </c>
      <c r="H11" s="286"/>
      <c r="I11" s="357">
        <v>25.5</v>
      </c>
      <c r="J11" s="357">
        <v>85.7</v>
      </c>
      <c r="K11" s="209">
        <v>53.7</v>
      </c>
      <c r="L11" s="209">
        <v>130.4</v>
      </c>
      <c r="M11" s="218">
        <v>35.200000000000003</v>
      </c>
      <c r="N11" s="218">
        <v>406.5</v>
      </c>
    </row>
    <row r="12" spans="1:24" s="289" customFormat="1" ht="41.25" customHeight="1" x14ac:dyDescent="0.15">
      <c r="A12" s="288" t="s">
        <v>92</v>
      </c>
      <c r="B12" s="221">
        <f t="shared" ref="B12:C18" si="0">SUM(D12,F12,I12,K12,M12)</f>
        <v>460.9</v>
      </c>
      <c r="C12" s="221">
        <f t="shared" si="0"/>
        <v>2442.4</v>
      </c>
      <c r="D12" s="195">
        <v>417</v>
      </c>
      <c r="E12" s="195">
        <v>2160</v>
      </c>
      <c r="F12" s="589" t="s">
        <v>318</v>
      </c>
      <c r="G12" s="589" t="s">
        <v>318</v>
      </c>
      <c r="H12" s="280"/>
      <c r="I12" s="336">
        <v>7.4</v>
      </c>
      <c r="J12" s="336">
        <v>27.3</v>
      </c>
      <c r="K12" s="212">
        <v>23.3</v>
      </c>
      <c r="L12" s="212">
        <v>62.2</v>
      </c>
      <c r="M12" s="221">
        <v>13.2</v>
      </c>
      <c r="N12" s="221">
        <v>192.9</v>
      </c>
    </row>
    <row r="13" spans="1:24" s="289" customFormat="1" ht="41.25" customHeight="1" x14ac:dyDescent="0.15">
      <c r="A13" s="288" t="s">
        <v>93</v>
      </c>
      <c r="B13" s="221">
        <f t="shared" si="0"/>
        <v>975.99999999999989</v>
      </c>
      <c r="C13" s="221">
        <f t="shared" si="0"/>
        <v>5032.2999999999993</v>
      </c>
      <c r="D13" s="195">
        <v>962</v>
      </c>
      <c r="E13" s="195">
        <v>4983</v>
      </c>
      <c r="F13" s="589">
        <v>0.8</v>
      </c>
      <c r="G13" s="589">
        <v>2.4</v>
      </c>
      <c r="H13" s="280"/>
      <c r="I13" s="336">
        <v>5.9</v>
      </c>
      <c r="J13" s="336">
        <v>18.7</v>
      </c>
      <c r="K13" s="212">
        <v>3.3</v>
      </c>
      <c r="L13" s="212">
        <v>13.3</v>
      </c>
      <c r="M13" s="221">
        <v>4</v>
      </c>
      <c r="N13" s="221">
        <v>14.9</v>
      </c>
    </row>
    <row r="14" spans="1:24" s="289" customFormat="1" ht="41.25" customHeight="1" x14ac:dyDescent="0.15">
      <c r="A14" s="288" t="s">
        <v>94</v>
      </c>
      <c r="B14" s="221">
        <f t="shared" si="0"/>
        <v>299.39999999999998</v>
      </c>
      <c r="C14" s="221">
        <f t="shared" si="0"/>
        <v>1530.1</v>
      </c>
      <c r="D14" s="195">
        <v>277</v>
      </c>
      <c r="E14" s="195">
        <v>1435</v>
      </c>
      <c r="F14" s="17" t="s">
        <v>318</v>
      </c>
      <c r="G14" s="17" t="s">
        <v>318</v>
      </c>
      <c r="H14" s="280"/>
      <c r="I14" s="336">
        <v>5.7</v>
      </c>
      <c r="J14" s="336">
        <v>16.5</v>
      </c>
      <c r="K14" s="212">
        <v>11</v>
      </c>
      <c r="L14" s="212">
        <v>23.6</v>
      </c>
      <c r="M14" s="221">
        <v>5.7</v>
      </c>
      <c r="N14" s="221">
        <v>55</v>
      </c>
    </row>
    <row r="15" spans="1:24" s="289" customFormat="1" ht="41.25" customHeight="1" x14ac:dyDescent="0.15">
      <c r="A15" s="288" t="s">
        <v>95</v>
      </c>
      <c r="B15" s="221">
        <f t="shared" si="0"/>
        <v>307.3</v>
      </c>
      <c r="C15" s="221">
        <f t="shared" si="0"/>
        <v>1630.7</v>
      </c>
      <c r="D15" s="195">
        <v>288</v>
      </c>
      <c r="E15" s="195">
        <v>1492</v>
      </c>
      <c r="F15" s="17" t="s">
        <v>319</v>
      </c>
      <c r="G15" s="17" t="s">
        <v>318</v>
      </c>
      <c r="H15" s="280"/>
      <c r="I15" s="336">
        <v>0</v>
      </c>
      <c r="J15" s="336">
        <f t="shared" ref="J15:J18" si="1">SUM(L15,P15)</f>
        <v>30.2</v>
      </c>
      <c r="K15" s="212">
        <v>13.1</v>
      </c>
      <c r="L15" s="212">
        <v>30.2</v>
      </c>
      <c r="M15" s="221">
        <v>6.2</v>
      </c>
      <c r="N15" s="221">
        <v>78.3</v>
      </c>
    </row>
    <row r="16" spans="1:24" s="289" customFormat="1" ht="41.25" customHeight="1" x14ac:dyDescent="0.15">
      <c r="A16" s="288" t="s">
        <v>96</v>
      </c>
      <c r="B16" s="221">
        <f t="shared" si="0"/>
        <v>301.60000000000002</v>
      </c>
      <c r="C16" s="221">
        <f t="shared" si="0"/>
        <v>1570.7</v>
      </c>
      <c r="D16" s="195">
        <v>286</v>
      </c>
      <c r="E16" s="195">
        <v>1481</v>
      </c>
      <c r="F16" s="17" t="s">
        <v>318</v>
      </c>
      <c r="G16" s="17" t="s">
        <v>320</v>
      </c>
      <c r="H16" s="280"/>
      <c r="I16" s="336">
        <v>6.5</v>
      </c>
      <c r="J16" s="336">
        <v>23.2</v>
      </c>
      <c r="K16" s="212">
        <v>3</v>
      </c>
      <c r="L16" s="212">
        <v>1.1000000000000001</v>
      </c>
      <c r="M16" s="221">
        <v>6.1</v>
      </c>
      <c r="N16" s="221">
        <v>65.400000000000006</v>
      </c>
    </row>
    <row r="17" spans="1:16" s="289" customFormat="1" ht="41.25" customHeight="1" x14ac:dyDescent="0.15">
      <c r="A17" s="288" t="s">
        <v>97</v>
      </c>
      <c r="B17" s="221">
        <f t="shared" si="0"/>
        <v>362</v>
      </c>
      <c r="C17" s="221">
        <f t="shared" si="0"/>
        <v>1875</v>
      </c>
      <c r="D17" s="195">
        <v>362</v>
      </c>
      <c r="E17" s="195">
        <v>1875</v>
      </c>
      <c r="F17" s="17" t="s">
        <v>320</v>
      </c>
      <c r="G17" s="17" t="s">
        <v>320</v>
      </c>
      <c r="H17" s="280"/>
      <c r="I17" s="336">
        <v>0</v>
      </c>
      <c r="J17" s="336">
        <f t="shared" si="1"/>
        <v>0</v>
      </c>
      <c r="K17" s="212">
        <f t="shared" ref="K17:K18" si="2">SUM(M17,P17,T17,W17)</f>
        <v>0</v>
      </c>
      <c r="L17" s="212">
        <f t="shared" ref="L17:L18" si="3">SUM(Q17,U17,X17,N17)</f>
        <v>0</v>
      </c>
      <c r="M17" s="221">
        <f t="shared" ref="M17:M18" si="4">SUM(O17,S17)</f>
        <v>0</v>
      </c>
      <c r="N17" s="221">
        <f t="shared" ref="N17:N18" si="5">SUM(Q17,T17)</f>
        <v>0</v>
      </c>
    </row>
    <row r="18" spans="1:16" s="289" customFormat="1" ht="41.25" customHeight="1" thickBot="1" x14ac:dyDescent="0.2">
      <c r="A18" s="290" t="s">
        <v>98</v>
      </c>
      <c r="B18" s="291">
        <f t="shared" si="0"/>
        <v>252</v>
      </c>
      <c r="C18" s="223">
        <f t="shared" si="0"/>
        <v>1305</v>
      </c>
      <c r="D18" s="197">
        <v>252</v>
      </c>
      <c r="E18" s="197">
        <v>1305</v>
      </c>
      <c r="F18" s="47" t="s">
        <v>320</v>
      </c>
      <c r="G18" s="47" t="s">
        <v>320</v>
      </c>
      <c r="H18" s="280"/>
      <c r="I18" s="358">
        <v>0</v>
      </c>
      <c r="J18" s="358">
        <f t="shared" si="1"/>
        <v>0</v>
      </c>
      <c r="K18" s="496">
        <f t="shared" si="2"/>
        <v>0</v>
      </c>
      <c r="L18" s="496">
        <f t="shared" si="3"/>
        <v>0</v>
      </c>
      <c r="M18" s="223">
        <f t="shared" si="4"/>
        <v>0</v>
      </c>
      <c r="N18" s="223">
        <f t="shared" si="5"/>
        <v>0</v>
      </c>
    </row>
    <row r="19" spans="1:16" s="216" customFormat="1" ht="12" customHeight="1" thickTop="1" x14ac:dyDescent="0.15">
      <c r="A19" s="260" t="s">
        <v>99</v>
      </c>
      <c r="B19" s="292"/>
      <c r="C19" s="292"/>
      <c r="D19" s="292"/>
      <c r="E19" s="292"/>
      <c r="F19" s="293"/>
      <c r="G19" s="292"/>
      <c r="H19" s="294"/>
      <c r="I19" s="294"/>
      <c r="J19" s="293"/>
      <c r="K19" s="293"/>
      <c r="L19" s="293"/>
      <c r="M19" s="293"/>
      <c r="N19" s="292"/>
      <c r="O19" s="292"/>
      <c r="P19" s="293"/>
    </row>
  </sheetData>
  <mergeCells count="8">
    <mergeCell ref="A1:G1"/>
    <mergeCell ref="I1:N1"/>
    <mergeCell ref="K3:L3"/>
    <mergeCell ref="M3:N3"/>
    <mergeCell ref="B3:C3"/>
    <mergeCell ref="D3:E3"/>
    <mergeCell ref="F3:G3"/>
    <mergeCell ref="I3:J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5" customWidth="1"/>
    <col min="2" max="2" width="22.44140625" style="48" customWidth="1"/>
    <col min="3" max="3" width="22.44140625" style="49" customWidth="1"/>
    <col min="4" max="4" width="22.44140625" style="26" customWidth="1"/>
    <col min="5" max="5" width="2.77734375" style="53" customWidth="1"/>
    <col min="6" max="6" width="13.44140625" style="49" customWidth="1"/>
    <col min="7" max="7" width="13.44140625" style="48" customWidth="1"/>
    <col min="8" max="8" width="13.44140625" style="26" customWidth="1"/>
    <col min="9" max="9" width="13.44140625" style="49" customWidth="1"/>
    <col min="10" max="10" width="13.44140625" style="48" customWidth="1"/>
    <col min="11" max="19" width="8.88671875" style="29"/>
    <col min="20" max="20" width="5.33203125" style="29" customWidth="1"/>
    <col min="21" max="83" width="8.88671875" style="29"/>
    <col min="84" max="16384" width="8.88671875" style="5"/>
  </cols>
  <sheetData>
    <row r="1" spans="1:83" s="51" customFormat="1" ht="45" customHeight="1" x14ac:dyDescent="0.25">
      <c r="A1" s="624" t="s">
        <v>130</v>
      </c>
      <c r="B1" s="624"/>
      <c r="C1" s="624"/>
      <c r="D1" s="624"/>
      <c r="E1" s="155"/>
      <c r="F1" s="607" t="s">
        <v>131</v>
      </c>
      <c r="G1" s="607"/>
      <c r="H1" s="607"/>
      <c r="I1" s="607"/>
      <c r="J1" s="607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</row>
    <row r="2" spans="1:83" s="22" customFormat="1" ht="25.5" customHeight="1" thickBot="1" x14ac:dyDescent="0.2">
      <c r="A2" s="42" t="s">
        <v>132</v>
      </c>
      <c r="B2" s="181"/>
      <c r="C2" s="12"/>
      <c r="D2" s="23"/>
      <c r="E2" s="23"/>
      <c r="F2" s="12"/>
      <c r="G2" s="181"/>
      <c r="H2" s="23"/>
      <c r="I2" s="12"/>
      <c r="J2" s="182" t="s">
        <v>133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</row>
    <row r="3" spans="1:83" s="12" customFormat="1" ht="16.5" customHeight="1" thickTop="1" x14ac:dyDescent="0.15">
      <c r="A3" s="54" t="s">
        <v>79</v>
      </c>
      <c r="B3" s="618" t="s">
        <v>32</v>
      </c>
      <c r="C3" s="619"/>
      <c r="D3" s="180" t="s">
        <v>134</v>
      </c>
      <c r="E3" s="56"/>
      <c r="F3" s="622" t="s">
        <v>8</v>
      </c>
      <c r="G3" s="623"/>
      <c r="H3" s="620" t="s">
        <v>135</v>
      </c>
      <c r="I3" s="621"/>
      <c r="J3" s="621"/>
    </row>
    <row r="4" spans="1:83" s="12" customFormat="1" ht="15.95" customHeight="1" x14ac:dyDescent="0.15">
      <c r="A4" s="6" t="s">
        <v>82</v>
      </c>
      <c r="B4" s="6" t="s">
        <v>30</v>
      </c>
      <c r="C4" s="6" t="s">
        <v>31</v>
      </c>
      <c r="D4" s="14" t="s">
        <v>30</v>
      </c>
      <c r="E4" s="14"/>
      <c r="F4" s="57" t="s">
        <v>136</v>
      </c>
      <c r="G4" s="58"/>
      <c r="H4" s="6" t="s">
        <v>30</v>
      </c>
      <c r="I4" s="59" t="s">
        <v>9</v>
      </c>
      <c r="J4" s="14"/>
    </row>
    <row r="5" spans="1:83" s="12" customFormat="1" ht="15.95" customHeight="1" x14ac:dyDescent="0.15">
      <c r="A5" s="6" t="s">
        <v>86</v>
      </c>
      <c r="B5" s="60"/>
      <c r="C5" s="6"/>
      <c r="D5" s="40"/>
      <c r="E5" s="40"/>
      <c r="F5" s="6"/>
      <c r="G5" s="162"/>
      <c r="H5" s="60"/>
      <c r="I5" s="6"/>
      <c r="J5" s="66"/>
    </row>
    <row r="6" spans="1:83" s="11" customFormat="1" ht="15.95" customHeight="1" x14ac:dyDescent="0.15">
      <c r="A6" s="62" t="s">
        <v>58</v>
      </c>
      <c r="B6" s="63" t="s">
        <v>6</v>
      </c>
      <c r="C6" s="63" t="s">
        <v>7</v>
      </c>
      <c r="D6" s="64" t="s">
        <v>6</v>
      </c>
      <c r="E6" s="14"/>
      <c r="F6" s="63" t="s">
        <v>137</v>
      </c>
      <c r="G6" s="90" t="s">
        <v>138</v>
      </c>
      <c r="H6" s="63" t="s">
        <v>6</v>
      </c>
      <c r="I6" s="63" t="s">
        <v>139</v>
      </c>
      <c r="J6" s="69" t="s">
        <v>138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7" spans="1:83" s="200" customFormat="1" ht="41.25" customHeight="1" x14ac:dyDescent="0.15">
      <c r="A7" s="242">
        <v>2011</v>
      </c>
      <c r="B7" s="195">
        <v>3120</v>
      </c>
      <c r="C7" s="195">
        <v>16130</v>
      </c>
      <c r="D7" s="195">
        <v>3120</v>
      </c>
      <c r="E7" s="195"/>
      <c r="F7" s="195">
        <v>16130</v>
      </c>
      <c r="G7" s="198">
        <v>517</v>
      </c>
      <c r="H7" s="17" t="s">
        <v>59</v>
      </c>
      <c r="I7" s="17" t="s">
        <v>59</v>
      </c>
      <c r="J7" s="17" t="s">
        <v>59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</row>
    <row r="8" spans="1:83" s="200" customFormat="1" ht="41.25" customHeight="1" x14ac:dyDescent="0.15">
      <c r="A8" s="242">
        <v>2012</v>
      </c>
      <c r="B8" s="195">
        <v>3077</v>
      </c>
      <c r="C8" s="195">
        <v>15923</v>
      </c>
      <c r="D8" s="195">
        <v>3077</v>
      </c>
      <c r="E8" s="195"/>
      <c r="F8" s="195">
        <v>15923</v>
      </c>
      <c r="G8" s="201">
        <v>510</v>
      </c>
      <c r="H8" s="17" t="s">
        <v>59</v>
      </c>
      <c r="I8" s="17" t="s">
        <v>59</v>
      </c>
      <c r="J8" s="17" t="s">
        <v>59</v>
      </c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</row>
    <row r="9" spans="1:83" s="200" customFormat="1" ht="41.25" customHeight="1" x14ac:dyDescent="0.15">
      <c r="A9" s="242">
        <v>2013</v>
      </c>
      <c r="B9" s="195">
        <v>3058</v>
      </c>
      <c r="C9" s="195">
        <v>15534</v>
      </c>
      <c r="D9" s="195">
        <v>3058</v>
      </c>
      <c r="E9" s="195"/>
      <c r="F9" s="195">
        <v>15534</v>
      </c>
      <c r="G9" s="201">
        <v>508</v>
      </c>
      <c r="H9" s="17" t="s">
        <v>59</v>
      </c>
      <c r="I9" s="17" t="s">
        <v>59</v>
      </c>
      <c r="J9" s="17" t="s">
        <v>59</v>
      </c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</row>
    <row r="10" spans="1:83" s="200" customFormat="1" ht="41.25" customHeight="1" x14ac:dyDescent="0.15">
      <c r="A10" s="242">
        <v>2014</v>
      </c>
      <c r="B10" s="195">
        <v>2873</v>
      </c>
      <c r="C10" s="195">
        <v>14938</v>
      </c>
      <c r="D10" s="195">
        <v>2873</v>
      </c>
      <c r="E10" s="195"/>
      <c r="F10" s="195">
        <v>14938</v>
      </c>
      <c r="G10" s="201">
        <v>520</v>
      </c>
      <c r="H10" s="17" t="s">
        <v>296</v>
      </c>
      <c r="I10" s="17" t="s">
        <v>296</v>
      </c>
      <c r="J10" s="17" t="s">
        <v>296</v>
      </c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</row>
    <row r="11" spans="1:83" s="200" customFormat="1" ht="41.25" customHeight="1" x14ac:dyDescent="0.15">
      <c r="A11" s="191">
        <v>2015</v>
      </c>
      <c r="B11" s="192">
        <f>SUM(B12:B18)</f>
        <v>2844</v>
      </c>
      <c r="C11" s="192">
        <f>SUM(C12:C18)</f>
        <v>14731</v>
      </c>
      <c r="D11" s="192">
        <f>SUM(D12:D18)</f>
        <v>2844</v>
      </c>
      <c r="E11" s="192"/>
      <c r="F11" s="192">
        <f>SUM(F12:F18)</f>
        <v>14731</v>
      </c>
      <c r="G11" s="561">
        <v>518</v>
      </c>
      <c r="H11" s="17" t="s">
        <v>321</v>
      </c>
      <c r="I11" s="17" t="s">
        <v>321</v>
      </c>
      <c r="J11" s="17" t="s">
        <v>321</v>
      </c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</row>
    <row r="12" spans="1:83" s="200" customFormat="1" ht="41.25" customHeight="1" x14ac:dyDescent="0.15">
      <c r="A12" s="193" t="s">
        <v>298</v>
      </c>
      <c r="B12" s="195">
        <v>417</v>
      </c>
      <c r="C12" s="195">
        <v>2160</v>
      </c>
      <c r="D12" s="195">
        <v>417</v>
      </c>
      <c r="E12" s="195"/>
      <c r="F12" s="195">
        <v>2160</v>
      </c>
      <c r="G12" s="201">
        <v>518</v>
      </c>
      <c r="H12" s="17" t="s">
        <v>59</v>
      </c>
      <c r="I12" s="17" t="s">
        <v>59</v>
      </c>
      <c r="J12" s="17" t="s">
        <v>59</v>
      </c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</row>
    <row r="13" spans="1:83" s="200" customFormat="1" ht="41.25" customHeight="1" x14ac:dyDescent="0.15">
      <c r="A13" s="193" t="s">
        <v>299</v>
      </c>
      <c r="B13" s="195">
        <v>962</v>
      </c>
      <c r="C13" s="195">
        <v>4983</v>
      </c>
      <c r="D13" s="195">
        <v>962</v>
      </c>
      <c r="E13" s="195"/>
      <c r="F13" s="195">
        <v>4983</v>
      </c>
      <c r="G13" s="201">
        <v>518</v>
      </c>
      <c r="H13" s="17" t="s">
        <v>59</v>
      </c>
      <c r="I13" s="17" t="s">
        <v>59</v>
      </c>
      <c r="J13" s="17" t="s">
        <v>59</v>
      </c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</row>
    <row r="14" spans="1:83" s="200" customFormat="1" ht="41.25" customHeight="1" x14ac:dyDescent="0.15">
      <c r="A14" s="193" t="s">
        <v>300</v>
      </c>
      <c r="B14" s="195">
        <v>277</v>
      </c>
      <c r="C14" s="195">
        <v>1435</v>
      </c>
      <c r="D14" s="195">
        <v>277</v>
      </c>
      <c r="E14" s="195"/>
      <c r="F14" s="195">
        <v>1435</v>
      </c>
      <c r="G14" s="201">
        <v>518</v>
      </c>
      <c r="H14" s="17" t="s">
        <v>59</v>
      </c>
      <c r="I14" s="17" t="s">
        <v>59</v>
      </c>
      <c r="J14" s="17" t="s">
        <v>59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</row>
    <row r="15" spans="1:83" s="200" customFormat="1" ht="41.25" customHeight="1" x14ac:dyDescent="0.15">
      <c r="A15" s="193" t="s">
        <v>301</v>
      </c>
      <c r="B15" s="195">
        <v>288</v>
      </c>
      <c r="C15" s="195">
        <v>1492</v>
      </c>
      <c r="D15" s="195">
        <v>288</v>
      </c>
      <c r="E15" s="195"/>
      <c r="F15" s="195">
        <v>1492</v>
      </c>
      <c r="G15" s="201">
        <v>518</v>
      </c>
      <c r="H15" s="17" t="s">
        <v>59</v>
      </c>
      <c r="I15" s="17" t="s">
        <v>59</v>
      </c>
      <c r="J15" s="17" t="s">
        <v>59</v>
      </c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</row>
    <row r="16" spans="1:83" s="203" customFormat="1" ht="41.25" customHeight="1" x14ac:dyDescent="0.15">
      <c r="A16" s="193" t="s">
        <v>302</v>
      </c>
      <c r="B16" s="195">
        <v>286</v>
      </c>
      <c r="C16" s="195">
        <v>1481</v>
      </c>
      <c r="D16" s="195">
        <v>286</v>
      </c>
      <c r="E16" s="184"/>
      <c r="F16" s="195">
        <v>1481</v>
      </c>
      <c r="G16" s="201">
        <v>518</v>
      </c>
      <c r="H16" s="17" t="s">
        <v>321</v>
      </c>
      <c r="I16" s="17" t="s">
        <v>321</v>
      </c>
      <c r="J16" s="17" t="s">
        <v>321</v>
      </c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</row>
    <row r="17" spans="1:72" s="204" customFormat="1" ht="41.25" customHeight="1" x14ac:dyDescent="0.15">
      <c r="A17" s="193" t="s">
        <v>303</v>
      </c>
      <c r="B17" s="195">
        <v>362</v>
      </c>
      <c r="C17" s="195">
        <v>1875</v>
      </c>
      <c r="D17" s="195">
        <v>362</v>
      </c>
      <c r="E17" s="184"/>
      <c r="F17" s="195">
        <v>1875</v>
      </c>
      <c r="G17" s="201">
        <v>518</v>
      </c>
      <c r="H17" s="17" t="s">
        <v>321</v>
      </c>
      <c r="I17" s="17" t="s">
        <v>321</v>
      </c>
      <c r="J17" s="17" t="s">
        <v>321</v>
      </c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</row>
    <row r="18" spans="1:72" s="204" customFormat="1" ht="41.25" customHeight="1" thickBot="1" x14ac:dyDescent="0.2">
      <c r="A18" s="196" t="s">
        <v>304</v>
      </c>
      <c r="B18" s="197">
        <v>252</v>
      </c>
      <c r="C18" s="197">
        <v>1305</v>
      </c>
      <c r="D18" s="197">
        <v>252</v>
      </c>
      <c r="E18" s="562"/>
      <c r="F18" s="197">
        <v>1305</v>
      </c>
      <c r="G18" s="563">
        <v>518</v>
      </c>
      <c r="H18" s="169">
        <v>0</v>
      </c>
      <c r="I18" s="169">
        <v>0</v>
      </c>
      <c r="J18" s="169">
        <v>0</v>
      </c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</row>
    <row r="19" spans="1:72" s="83" customFormat="1" ht="12" customHeight="1" thickTop="1" x14ac:dyDescent="0.15">
      <c r="A19" s="42" t="s">
        <v>140</v>
      </c>
      <c r="B19" s="26"/>
      <c r="C19" s="26"/>
      <c r="D19" s="26"/>
      <c r="E19" s="53"/>
      <c r="F19" s="92"/>
      <c r="G19" s="26"/>
      <c r="H19" s="92"/>
      <c r="I19" s="93"/>
      <c r="J19" s="92"/>
      <c r="K19" s="92"/>
      <c r="L19" s="92"/>
      <c r="M19" s="92"/>
      <c r="N19" s="26"/>
      <c r="O19" s="26"/>
      <c r="P19" s="92"/>
    </row>
    <row r="20" spans="1:72" x14ac:dyDescent="0.15">
      <c r="F20" s="26"/>
      <c r="G20" s="52"/>
      <c r="H20" s="53"/>
      <c r="I20" s="53"/>
      <c r="J20" s="52"/>
    </row>
  </sheetData>
  <mergeCells count="5">
    <mergeCell ref="B3:C3"/>
    <mergeCell ref="H3:J3"/>
    <mergeCell ref="F3:G3"/>
    <mergeCell ref="A1:D1"/>
    <mergeCell ref="F1:J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zoomScale="90" zoomScaleNormal="90" workbookViewId="0">
      <selection sqref="A1:I1"/>
    </sheetView>
  </sheetViews>
  <sheetFormatPr defaultRowHeight="13.5" x14ac:dyDescent="0.15"/>
  <cols>
    <col min="1" max="1" width="14.5546875" style="94" customWidth="1"/>
    <col min="2" max="9" width="8.33203125" style="92" customWidth="1"/>
    <col min="10" max="10" width="2.77734375" style="99" customWidth="1"/>
    <col min="11" max="11" width="8.21875" style="92" customWidth="1"/>
    <col min="12" max="12" width="8.21875" style="102" customWidth="1"/>
    <col min="13" max="19" width="8.21875" style="92" customWidth="1"/>
    <col min="20" max="16384" width="8.88671875" style="83"/>
  </cols>
  <sheetData>
    <row r="1" spans="1:29" s="82" customFormat="1" ht="45" customHeight="1" x14ac:dyDescent="0.25">
      <c r="A1" s="625" t="s">
        <v>141</v>
      </c>
      <c r="B1" s="625"/>
      <c r="C1" s="625"/>
      <c r="D1" s="625"/>
      <c r="E1" s="625"/>
      <c r="F1" s="625"/>
      <c r="G1" s="625"/>
      <c r="H1" s="625"/>
      <c r="I1" s="625"/>
      <c r="J1" s="157"/>
      <c r="K1" s="625" t="s">
        <v>142</v>
      </c>
      <c r="L1" s="625"/>
      <c r="M1" s="625"/>
      <c r="N1" s="625"/>
      <c r="O1" s="625"/>
      <c r="P1" s="625"/>
      <c r="Q1" s="625"/>
      <c r="R1" s="625"/>
      <c r="S1" s="625"/>
      <c r="AC1" s="83"/>
    </row>
    <row r="2" spans="1:29" s="84" customFormat="1" ht="25.5" customHeight="1" thickBot="1" x14ac:dyDescent="0.2">
      <c r="A2" s="42" t="s">
        <v>132</v>
      </c>
      <c r="B2" s="35"/>
      <c r="C2" s="35"/>
      <c r="D2" s="35"/>
      <c r="E2" s="35"/>
      <c r="F2" s="35"/>
      <c r="G2" s="35"/>
      <c r="H2" s="35"/>
      <c r="I2" s="35"/>
      <c r="J2" s="95"/>
      <c r="K2" s="35"/>
      <c r="L2" s="183"/>
      <c r="M2" s="35"/>
      <c r="N2" s="35"/>
      <c r="O2" s="35"/>
      <c r="P2" s="35"/>
      <c r="Q2" s="35"/>
      <c r="R2" s="35"/>
      <c r="S2" s="182" t="s">
        <v>143</v>
      </c>
    </row>
    <row r="3" spans="1:29" s="35" customFormat="1" ht="16.5" customHeight="1" thickTop="1" x14ac:dyDescent="0.15">
      <c r="A3" s="54" t="s">
        <v>79</v>
      </c>
      <c r="B3" s="626" t="s">
        <v>33</v>
      </c>
      <c r="C3" s="627"/>
      <c r="D3" s="628" t="s">
        <v>144</v>
      </c>
      <c r="E3" s="629"/>
      <c r="F3" s="630"/>
      <c r="G3" s="626" t="s">
        <v>145</v>
      </c>
      <c r="H3" s="604"/>
      <c r="I3" s="604"/>
      <c r="J3" s="85"/>
      <c r="K3" s="604" t="s">
        <v>146</v>
      </c>
      <c r="L3" s="604"/>
      <c r="M3" s="627"/>
      <c r="N3" s="626" t="s">
        <v>147</v>
      </c>
      <c r="O3" s="604"/>
      <c r="P3" s="627"/>
      <c r="Q3" s="626" t="s">
        <v>148</v>
      </c>
      <c r="R3" s="604"/>
      <c r="S3" s="604"/>
    </row>
    <row r="4" spans="1:29" s="35" customFormat="1" ht="15.95" customHeight="1" x14ac:dyDescent="0.15">
      <c r="A4" s="6" t="s">
        <v>82</v>
      </c>
      <c r="B4" s="87" t="s">
        <v>30</v>
      </c>
      <c r="C4" s="87" t="s">
        <v>31</v>
      </c>
      <c r="D4" s="96" t="s">
        <v>30</v>
      </c>
      <c r="E4" s="57" t="s">
        <v>9</v>
      </c>
      <c r="F4" s="101"/>
      <c r="G4" s="87" t="s">
        <v>30</v>
      </c>
      <c r="H4" s="40" t="s">
        <v>9</v>
      </c>
      <c r="I4" s="14"/>
      <c r="J4" s="85"/>
      <c r="K4" s="87" t="s">
        <v>30</v>
      </c>
      <c r="L4" s="59" t="s">
        <v>9</v>
      </c>
      <c r="M4" s="6"/>
      <c r="N4" s="96" t="s">
        <v>30</v>
      </c>
      <c r="O4" s="59" t="s">
        <v>9</v>
      </c>
      <c r="P4" s="6"/>
      <c r="Q4" s="87" t="s">
        <v>30</v>
      </c>
      <c r="R4" s="59" t="s">
        <v>9</v>
      </c>
      <c r="S4" s="14"/>
    </row>
    <row r="5" spans="1:29" s="35" customFormat="1" ht="15.95" customHeight="1" x14ac:dyDescent="0.15">
      <c r="A5" s="6" t="s">
        <v>86</v>
      </c>
      <c r="B5" s="87"/>
      <c r="C5" s="6"/>
      <c r="D5" s="97"/>
      <c r="E5" s="6"/>
      <c r="F5" s="160"/>
      <c r="G5" s="87"/>
      <c r="H5" s="88"/>
      <c r="I5" s="161"/>
      <c r="J5" s="85"/>
      <c r="K5" s="87"/>
      <c r="L5" s="6"/>
      <c r="M5" s="160"/>
      <c r="N5" s="97"/>
      <c r="O5" s="6"/>
      <c r="P5" s="160"/>
      <c r="Q5" s="87"/>
      <c r="R5" s="6"/>
      <c r="S5" s="161"/>
    </row>
    <row r="6" spans="1:29" s="35" customFormat="1" ht="15.95" customHeight="1" x14ac:dyDescent="0.15">
      <c r="A6" s="62" t="s">
        <v>58</v>
      </c>
      <c r="B6" s="89" t="s">
        <v>6</v>
      </c>
      <c r="C6" s="89" t="s">
        <v>7</v>
      </c>
      <c r="D6" s="98" t="s">
        <v>6</v>
      </c>
      <c r="E6" s="63" t="s">
        <v>137</v>
      </c>
      <c r="F6" s="90" t="s">
        <v>149</v>
      </c>
      <c r="G6" s="89" t="s">
        <v>6</v>
      </c>
      <c r="H6" s="90" t="s">
        <v>137</v>
      </c>
      <c r="I6" s="69" t="s">
        <v>149</v>
      </c>
      <c r="J6" s="85"/>
      <c r="K6" s="89" t="s">
        <v>6</v>
      </c>
      <c r="L6" s="63" t="s">
        <v>137</v>
      </c>
      <c r="M6" s="90" t="s">
        <v>149</v>
      </c>
      <c r="N6" s="98" t="s">
        <v>6</v>
      </c>
      <c r="O6" s="63" t="s">
        <v>137</v>
      </c>
      <c r="P6" s="90" t="s">
        <v>149</v>
      </c>
      <c r="Q6" s="89" t="s">
        <v>6</v>
      </c>
      <c r="R6" s="63" t="s">
        <v>137</v>
      </c>
      <c r="S6" s="69" t="s">
        <v>149</v>
      </c>
    </row>
    <row r="7" spans="1:29" s="84" customFormat="1" ht="41.25" customHeight="1" x14ac:dyDescent="0.15">
      <c r="A7" s="6">
        <v>2011</v>
      </c>
      <c r="B7" s="17" t="s">
        <v>129</v>
      </c>
      <c r="C7" s="17" t="s">
        <v>129</v>
      </c>
      <c r="D7" s="17" t="s">
        <v>129</v>
      </c>
      <c r="E7" s="17" t="s">
        <v>129</v>
      </c>
      <c r="F7" s="17" t="s">
        <v>129</v>
      </c>
      <c r="G7" s="17" t="s">
        <v>129</v>
      </c>
      <c r="H7" s="17" t="s">
        <v>129</v>
      </c>
      <c r="I7" s="17" t="s">
        <v>129</v>
      </c>
      <c r="J7" s="19"/>
      <c r="K7" s="17" t="s">
        <v>129</v>
      </c>
      <c r="L7" s="17" t="s">
        <v>129</v>
      </c>
      <c r="M7" s="17" t="s">
        <v>129</v>
      </c>
      <c r="N7" s="17" t="s">
        <v>129</v>
      </c>
      <c r="O7" s="17" t="s">
        <v>129</v>
      </c>
      <c r="P7" s="17" t="s">
        <v>129</v>
      </c>
      <c r="Q7" s="17" t="s">
        <v>129</v>
      </c>
      <c r="R7" s="17" t="s">
        <v>129</v>
      </c>
      <c r="S7" s="17" t="s">
        <v>129</v>
      </c>
    </row>
    <row r="8" spans="1:29" s="84" customFormat="1" ht="41.25" customHeight="1" x14ac:dyDescent="0.15">
      <c r="A8" s="6">
        <v>2012</v>
      </c>
      <c r="B8" s="17" t="s">
        <v>129</v>
      </c>
      <c r="C8" s="17" t="s">
        <v>129</v>
      </c>
      <c r="D8" s="17" t="s">
        <v>129</v>
      </c>
      <c r="E8" s="17" t="s">
        <v>129</v>
      </c>
      <c r="F8" s="17" t="s">
        <v>129</v>
      </c>
      <c r="G8" s="17" t="s">
        <v>129</v>
      </c>
      <c r="H8" s="17" t="s">
        <v>129</v>
      </c>
      <c r="I8" s="17" t="s">
        <v>129</v>
      </c>
      <c r="J8" s="19"/>
      <c r="K8" s="17" t="s">
        <v>129</v>
      </c>
      <c r="L8" s="17" t="s">
        <v>129</v>
      </c>
      <c r="M8" s="17" t="s">
        <v>129</v>
      </c>
      <c r="N8" s="17" t="s">
        <v>129</v>
      </c>
      <c r="O8" s="17" t="s">
        <v>129</v>
      </c>
      <c r="P8" s="17" t="s">
        <v>129</v>
      </c>
      <c r="Q8" s="17" t="s">
        <v>129</v>
      </c>
      <c r="R8" s="17" t="s">
        <v>129</v>
      </c>
      <c r="S8" s="17" t="s">
        <v>129</v>
      </c>
    </row>
    <row r="9" spans="1:29" s="84" customFormat="1" ht="41.25" customHeight="1" x14ac:dyDescent="0.15">
      <c r="A9" s="6">
        <v>2013</v>
      </c>
      <c r="B9" s="17" t="s">
        <v>129</v>
      </c>
      <c r="C9" s="17" t="s">
        <v>129</v>
      </c>
      <c r="D9" s="17" t="s">
        <v>129</v>
      </c>
      <c r="E9" s="17" t="s">
        <v>129</v>
      </c>
      <c r="F9" s="17" t="s">
        <v>129</v>
      </c>
      <c r="G9" s="17" t="s">
        <v>129</v>
      </c>
      <c r="H9" s="17" t="s">
        <v>129</v>
      </c>
      <c r="I9" s="17" t="s">
        <v>129</v>
      </c>
      <c r="J9" s="19"/>
      <c r="K9" s="17" t="s">
        <v>129</v>
      </c>
      <c r="L9" s="17" t="s">
        <v>129</v>
      </c>
      <c r="M9" s="17" t="s">
        <v>129</v>
      </c>
      <c r="N9" s="17" t="s">
        <v>129</v>
      </c>
      <c r="O9" s="17" t="s">
        <v>129</v>
      </c>
      <c r="P9" s="17" t="s">
        <v>129</v>
      </c>
      <c r="Q9" s="17" t="s">
        <v>129</v>
      </c>
      <c r="R9" s="17" t="s">
        <v>129</v>
      </c>
      <c r="S9" s="17" t="s">
        <v>129</v>
      </c>
    </row>
    <row r="10" spans="1:29" s="84" customFormat="1" ht="41.25" customHeight="1" x14ac:dyDescent="0.15">
      <c r="A10" s="6">
        <v>2014</v>
      </c>
      <c r="B10" s="436">
        <v>0.8</v>
      </c>
      <c r="C10" s="436">
        <v>2.4</v>
      </c>
      <c r="D10" s="436">
        <v>0</v>
      </c>
      <c r="E10" s="17" t="s">
        <v>296</v>
      </c>
      <c r="F10" s="17" t="s">
        <v>296</v>
      </c>
      <c r="G10" s="17" t="s">
        <v>296</v>
      </c>
      <c r="H10" s="17" t="s">
        <v>296</v>
      </c>
      <c r="I10" s="17" t="s">
        <v>296</v>
      </c>
      <c r="J10" s="19"/>
      <c r="K10" s="436">
        <v>0.8</v>
      </c>
      <c r="L10" s="436">
        <v>2.4</v>
      </c>
      <c r="M10" s="436">
        <v>309</v>
      </c>
      <c r="N10" s="17" t="s">
        <v>296</v>
      </c>
      <c r="O10" s="17" t="s">
        <v>296</v>
      </c>
      <c r="P10" s="17" t="s">
        <v>296</v>
      </c>
      <c r="Q10" s="17" t="s">
        <v>296</v>
      </c>
      <c r="R10" s="17" t="s">
        <v>296</v>
      </c>
      <c r="S10" s="17" t="s">
        <v>296</v>
      </c>
    </row>
    <row r="11" spans="1:29" s="84" customFormat="1" ht="41.25" customHeight="1" x14ac:dyDescent="0.15">
      <c r="A11" s="7">
        <v>2015</v>
      </c>
      <c r="B11" s="435">
        <v>0.8</v>
      </c>
      <c r="C11" s="435">
        <v>2.4</v>
      </c>
      <c r="D11" s="436">
        <v>0</v>
      </c>
      <c r="E11" s="17" t="s">
        <v>321</v>
      </c>
      <c r="F11" s="17" t="s">
        <v>321</v>
      </c>
      <c r="G11" s="17" t="s">
        <v>321</v>
      </c>
      <c r="H11" s="17" t="s">
        <v>321</v>
      </c>
      <c r="I11" s="17" t="s">
        <v>321</v>
      </c>
      <c r="J11" s="564"/>
      <c r="K11" s="435">
        <v>0.8</v>
      </c>
      <c r="L11" s="435">
        <v>2.4</v>
      </c>
      <c r="M11" s="435">
        <v>302</v>
      </c>
      <c r="N11" s="436">
        <v>0</v>
      </c>
      <c r="O11" s="17" t="s">
        <v>321</v>
      </c>
      <c r="P11" s="17" t="s">
        <v>321</v>
      </c>
      <c r="Q11" s="17" t="s">
        <v>321</v>
      </c>
      <c r="R11" s="17" t="s">
        <v>321</v>
      </c>
      <c r="S11" s="17" t="s">
        <v>321</v>
      </c>
    </row>
    <row r="12" spans="1:29" s="84" customFormat="1" ht="41.25" customHeight="1" x14ac:dyDescent="0.15">
      <c r="A12" s="8" t="s">
        <v>298</v>
      </c>
      <c r="B12" s="17" t="s">
        <v>321</v>
      </c>
      <c r="C12" s="17" t="s">
        <v>321</v>
      </c>
      <c r="D12" s="17" t="s">
        <v>321</v>
      </c>
      <c r="E12" s="17" t="s">
        <v>321</v>
      </c>
      <c r="F12" s="17" t="s">
        <v>321</v>
      </c>
      <c r="G12" s="17" t="s">
        <v>321</v>
      </c>
      <c r="H12" s="17" t="s">
        <v>321</v>
      </c>
      <c r="I12" s="17" t="s">
        <v>321</v>
      </c>
      <c r="J12" s="19"/>
      <c r="K12" s="17" t="s">
        <v>321</v>
      </c>
      <c r="L12" s="17" t="s">
        <v>321</v>
      </c>
      <c r="M12" s="17" t="s">
        <v>321</v>
      </c>
      <c r="N12" s="17" t="s">
        <v>321</v>
      </c>
      <c r="O12" s="17" t="s">
        <v>321</v>
      </c>
      <c r="P12" s="17" t="s">
        <v>321</v>
      </c>
      <c r="Q12" s="17" t="s">
        <v>321</v>
      </c>
      <c r="R12" s="17" t="s">
        <v>321</v>
      </c>
      <c r="S12" s="17" t="s">
        <v>321</v>
      </c>
    </row>
    <row r="13" spans="1:29" s="84" customFormat="1" ht="41.25" customHeight="1" x14ac:dyDescent="0.15">
      <c r="A13" s="8" t="s">
        <v>299</v>
      </c>
      <c r="B13" s="436">
        <v>0.8</v>
      </c>
      <c r="C13" s="436">
        <v>2.4</v>
      </c>
      <c r="D13" s="436">
        <v>0</v>
      </c>
      <c r="E13" s="17" t="s">
        <v>321</v>
      </c>
      <c r="F13" s="17" t="s">
        <v>321</v>
      </c>
      <c r="G13" s="17" t="s">
        <v>321</v>
      </c>
      <c r="H13" s="17" t="s">
        <v>321</v>
      </c>
      <c r="I13" s="17" t="s">
        <v>321</v>
      </c>
      <c r="J13" s="19"/>
      <c r="K13" s="436">
        <v>0.8</v>
      </c>
      <c r="L13" s="436">
        <v>2.4</v>
      </c>
      <c r="M13" s="436">
        <v>302</v>
      </c>
      <c r="N13" s="436">
        <v>0</v>
      </c>
      <c r="O13" s="17" t="s">
        <v>321</v>
      </c>
      <c r="P13" s="17" t="s">
        <v>321</v>
      </c>
      <c r="Q13" s="17" t="s">
        <v>321</v>
      </c>
      <c r="R13" s="17" t="s">
        <v>321</v>
      </c>
      <c r="S13" s="17" t="s">
        <v>321</v>
      </c>
    </row>
    <row r="14" spans="1:29" s="84" customFormat="1" ht="41.25" customHeight="1" x14ac:dyDescent="0.15">
      <c r="A14" s="8" t="s">
        <v>300</v>
      </c>
      <c r="B14" s="17" t="s">
        <v>321</v>
      </c>
      <c r="C14" s="17" t="s">
        <v>321</v>
      </c>
      <c r="D14" s="17" t="s">
        <v>321</v>
      </c>
      <c r="E14" s="17" t="s">
        <v>321</v>
      </c>
      <c r="F14" s="17" t="s">
        <v>321</v>
      </c>
      <c r="G14" s="17" t="s">
        <v>321</v>
      </c>
      <c r="H14" s="17" t="s">
        <v>321</v>
      </c>
      <c r="I14" s="17" t="s">
        <v>321</v>
      </c>
      <c r="J14" s="19"/>
      <c r="K14" s="17" t="s">
        <v>321</v>
      </c>
      <c r="L14" s="17" t="s">
        <v>321</v>
      </c>
      <c r="M14" s="17" t="s">
        <v>321</v>
      </c>
      <c r="N14" s="17" t="s">
        <v>321</v>
      </c>
      <c r="O14" s="17" t="s">
        <v>321</v>
      </c>
      <c r="P14" s="17" t="s">
        <v>321</v>
      </c>
      <c r="Q14" s="17" t="s">
        <v>321</v>
      </c>
      <c r="R14" s="17" t="s">
        <v>321</v>
      </c>
      <c r="S14" s="17" t="s">
        <v>321</v>
      </c>
    </row>
    <row r="15" spans="1:29" s="91" customFormat="1" ht="41.25" customHeight="1" x14ac:dyDescent="0.15">
      <c r="A15" s="8" t="s">
        <v>301</v>
      </c>
      <c r="B15" s="17" t="s">
        <v>321</v>
      </c>
      <c r="C15" s="17" t="s">
        <v>321</v>
      </c>
      <c r="D15" s="17" t="s">
        <v>321</v>
      </c>
      <c r="E15" s="17" t="s">
        <v>321</v>
      </c>
      <c r="F15" s="17" t="s">
        <v>321</v>
      </c>
      <c r="G15" s="17" t="s">
        <v>321</v>
      </c>
      <c r="H15" s="17" t="s">
        <v>321</v>
      </c>
      <c r="I15" s="17" t="s">
        <v>321</v>
      </c>
      <c r="J15" s="19"/>
      <c r="K15" s="17" t="s">
        <v>321</v>
      </c>
      <c r="L15" s="17" t="s">
        <v>321</v>
      </c>
      <c r="M15" s="17" t="s">
        <v>321</v>
      </c>
      <c r="N15" s="17" t="s">
        <v>321</v>
      </c>
      <c r="O15" s="17" t="s">
        <v>321</v>
      </c>
      <c r="P15" s="17" t="s">
        <v>321</v>
      </c>
      <c r="Q15" s="17" t="s">
        <v>321</v>
      </c>
      <c r="R15" s="17" t="s">
        <v>321</v>
      </c>
      <c r="S15" s="17" t="s">
        <v>321</v>
      </c>
    </row>
    <row r="16" spans="1:29" ht="41.25" customHeight="1" x14ac:dyDescent="0.15">
      <c r="A16" s="8" t="s">
        <v>302</v>
      </c>
      <c r="B16" s="17" t="s">
        <v>321</v>
      </c>
      <c r="C16" s="17" t="s">
        <v>321</v>
      </c>
      <c r="D16" s="17" t="s">
        <v>321</v>
      </c>
      <c r="E16" s="17" t="s">
        <v>321</v>
      </c>
      <c r="F16" s="17" t="s">
        <v>321</v>
      </c>
      <c r="G16" s="17" t="s">
        <v>321</v>
      </c>
      <c r="H16" s="17" t="s">
        <v>321</v>
      </c>
      <c r="I16" s="17" t="s">
        <v>321</v>
      </c>
      <c r="J16" s="19"/>
      <c r="K16" s="17" t="s">
        <v>321</v>
      </c>
      <c r="L16" s="17" t="s">
        <v>321</v>
      </c>
      <c r="M16" s="17" t="s">
        <v>321</v>
      </c>
      <c r="N16" s="17" t="s">
        <v>321</v>
      </c>
      <c r="O16" s="17" t="s">
        <v>321</v>
      </c>
      <c r="P16" s="17" t="s">
        <v>321</v>
      </c>
      <c r="Q16" s="17" t="s">
        <v>321</v>
      </c>
      <c r="R16" s="17" t="s">
        <v>321</v>
      </c>
      <c r="S16" s="17" t="s">
        <v>321</v>
      </c>
      <c r="T16" s="84"/>
    </row>
    <row r="17" spans="1:20" ht="41.25" customHeight="1" x14ac:dyDescent="0.15">
      <c r="A17" s="8" t="s">
        <v>303</v>
      </c>
      <c r="B17" s="17" t="s">
        <v>321</v>
      </c>
      <c r="C17" s="17" t="s">
        <v>321</v>
      </c>
      <c r="D17" s="17" t="s">
        <v>321</v>
      </c>
      <c r="E17" s="17" t="s">
        <v>321</v>
      </c>
      <c r="F17" s="17" t="s">
        <v>321</v>
      </c>
      <c r="G17" s="17" t="s">
        <v>321</v>
      </c>
      <c r="H17" s="17" t="s">
        <v>321</v>
      </c>
      <c r="I17" s="17" t="s">
        <v>321</v>
      </c>
      <c r="J17" s="19"/>
      <c r="K17" s="17" t="s">
        <v>321</v>
      </c>
      <c r="L17" s="17" t="s">
        <v>321</v>
      </c>
      <c r="M17" s="17" t="s">
        <v>321</v>
      </c>
      <c r="N17" s="17" t="s">
        <v>321</v>
      </c>
      <c r="O17" s="17" t="s">
        <v>321</v>
      </c>
      <c r="P17" s="17" t="s">
        <v>321</v>
      </c>
      <c r="Q17" s="17" t="s">
        <v>321</v>
      </c>
      <c r="R17" s="17" t="s">
        <v>321</v>
      </c>
      <c r="S17" s="17" t="s">
        <v>321</v>
      </c>
      <c r="T17" s="84"/>
    </row>
    <row r="18" spans="1:20" ht="41.25" customHeight="1" thickBot="1" x14ac:dyDescent="0.2">
      <c r="A18" s="9" t="s">
        <v>304</v>
      </c>
      <c r="B18" s="565" t="s">
        <v>321</v>
      </c>
      <c r="C18" s="47" t="s">
        <v>321</v>
      </c>
      <c r="D18" s="47" t="s">
        <v>321</v>
      </c>
      <c r="E18" s="47" t="s">
        <v>321</v>
      </c>
      <c r="F18" s="47" t="s">
        <v>321</v>
      </c>
      <c r="G18" s="47" t="s">
        <v>321</v>
      </c>
      <c r="H18" s="47" t="s">
        <v>321</v>
      </c>
      <c r="I18" s="47" t="s">
        <v>321</v>
      </c>
      <c r="J18" s="19"/>
      <c r="K18" s="47" t="s">
        <v>321</v>
      </c>
      <c r="L18" s="47" t="s">
        <v>321</v>
      </c>
      <c r="M18" s="47" t="s">
        <v>321</v>
      </c>
      <c r="N18" s="47" t="s">
        <v>321</v>
      </c>
      <c r="O18" s="47" t="s">
        <v>321</v>
      </c>
      <c r="P18" s="47" t="s">
        <v>321</v>
      </c>
      <c r="Q18" s="47" t="s">
        <v>321</v>
      </c>
      <c r="R18" s="47" t="s">
        <v>321</v>
      </c>
      <c r="S18" s="47" t="s">
        <v>321</v>
      </c>
      <c r="T18" s="84"/>
    </row>
    <row r="19" spans="1:20" ht="12" customHeight="1" thickTop="1" x14ac:dyDescent="0.15">
      <c r="A19" s="42" t="s">
        <v>99</v>
      </c>
      <c r="B19" s="26"/>
      <c r="C19" s="26"/>
      <c r="D19" s="26"/>
      <c r="E19" s="26"/>
      <c r="G19" s="26"/>
      <c r="I19" s="93"/>
      <c r="J19" s="92"/>
      <c r="L19" s="92"/>
      <c r="N19" s="26"/>
      <c r="O19" s="26"/>
      <c r="Q19" s="83"/>
      <c r="R19" s="83"/>
      <c r="S19" s="83"/>
    </row>
  </sheetData>
  <mergeCells count="8">
    <mergeCell ref="A1:I1"/>
    <mergeCell ref="K1:S1"/>
    <mergeCell ref="N3:P3"/>
    <mergeCell ref="Q3:S3"/>
    <mergeCell ref="B3:C3"/>
    <mergeCell ref="D3:F3"/>
    <mergeCell ref="G3:I3"/>
    <mergeCell ref="K3:M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1"/>
  <sheetViews>
    <sheetView zoomScale="85" zoomScaleNormal="85" workbookViewId="0">
      <selection sqref="A1:F1"/>
    </sheetView>
  </sheetViews>
  <sheetFormatPr defaultRowHeight="13.5" x14ac:dyDescent="0.15"/>
  <cols>
    <col min="1" max="1" width="14.5546875" style="359" customWidth="1"/>
    <col min="2" max="5" width="11.77734375" style="292" customWidth="1"/>
    <col min="6" max="6" width="11.77734375" style="293" customWidth="1"/>
    <col min="7" max="7" width="2.77734375" style="293" customWidth="1"/>
    <col min="8" max="13" width="12.77734375" style="293" customWidth="1"/>
    <col min="14" max="16384" width="8.88671875" style="216"/>
  </cols>
  <sheetData>
    <row r="1" spans="1:90" s="338" customFormat="1" ht="45" customHeight="1" x14ac:dyDescent="0.25">
      <c r="A1" s="634" t="s">
        <v>150</v>
      </c>
      <c r="B1" s="634"/>
      <c r="C1" s="634"/>
      <c r="D1" s="634"/>
      <c r="E1" s="634"/>
      <c r="F1" s="634"/>
      <c r="G1" s="434"/>
      <c r="H1" s="610" t="s">
        <v>151</v>
      </c>
      <c r="I1" s="610"/>
      <c r="J1" s="610"/>
      <c r="K1" s="610"/>
      <c r="L1" s="610"/>
      <c r="M1" s="610"/>
      <c r="W1" s="216"/>
    </row>
    <row r="2" spans="1:90" s="215" customFormat="1" ht="25.5" customHeight="1" thickBot="1" x14ac:dyDescent="0.2">
      <c r="A2" s="339" t="s">
        <v>152</v>
      </c>
      <c r="B2" s="313"/>
      <c r="C2" s="313"/>
      <c r="D2" s="313"/>
      <c r="E2" s="313"/>
      <c r="F2" s="340"/>
      <c r="G2" s="341"/>
      <c r="H2" s="340"/>
      <c r="I2" s="340"/>
      <c r="J2" s="340"/>
      <c r="K2" s="340"/>
      <c r="L2" s="340"/>
      <c r="M2" s="342" t="s">
        <v>133</v>
      </c>
    </row>
    <row r="3" spans="1:90" s="341" customFormat="1" ht="16.5" customHeight="1" thickTop="1" x14ac:dyDescent="0.15">
      <c r="A3" s="267" t="s">
        <v>79</v>
      </c>
      <c r="B3" s="633" t="s">
        <v>33</v>
      </c>
      <c r="C3" s="632"/>
      <c r="D3" s="602" t="s">
        <v>34</v>
      </c>
      <c r="E3" s="602"/>
      <c r="F3" s="602"/>
      <c r="G3" s="317"/>
      <c r="H3" s="631" t="s">
        <v>153</v>
      </c>
      <c r="I3" s="631"/>
      <c r="J3" s="632"/>
      <c r="K3" s="633" t="s">
        <v>35</v>
      </c>
      <c r="L3" s="631"/>
      <c r="M3" s="631"/>
    </row>
    <row r="4" spans="1:90" s="341" customFormat="1" ht="15.95" customHeight="1" x14ac:dyDescent="0.15">
      <c r="A4" s="244" t="s">
        <v>82</v>
      </c>
      <c r="B4" s="323" t="s">
        <v>30</v>
      </c>
      <c r="C4" s="323" t="s">
        <v>9</v>
      </c>
      <c r="D4" s="323" t="s">
        <v>30</v>
      </c>
      <c r="E4" s="347" t="s">
        <v>9</v>
      </c>
      <c r="F4" s="269"/>
      <c r="G4" s="269"/>
      <c r="H4" s="433" t="s">
        <v>30</v>
      </c>
      <c r="I4" s="348" t="s">
        <v>9</v>
      </c>
      <c r="J4" s="244"/>
      <c r="K4" s="344" t="s">
        <v>30</v>
      </c>
      <c r="L4" s="348" t="s">
        <v>9</v>
      </c>
      <c r="M4" s="269"/>
    </row>
    <row r="5" spans="1:90" s="341" customFormat="1" ht="15.95" customHeight="1" x14ac:dyDescent="0.15">
      <c r="A5" s="244" t="s">
        <v>86</v>
      </c>
      <c r="B5" s="323"/>
      <c r="C5" s="323"/>
      <c r="D5" s="323"/>
      <c r="E5" s="244"/>
      <c r="F5" s="352"/>
      <c r="H5" s="346"/>
      <c r="I5" s="244"/>
      <c r="J5" s="351"/>
      <c r="K5" s="349"/>
      <c r="L5" s="244"/>
      <c r="M5" s="352"/>
    </row>
    <row r="6" spans="1:90" s="356" customFormat="1" ht="15.95" customHeight="1" x14ac:dyDescent="0.15">
      <c r="A6" s="274" t="s">
        <v>58</v>
      </c>
      <c r="B6" s="327" t="s">
        <v>6</v>
      </c>
      <c r="C6" s="327" t="s">
        <v>7</v>
      </c>
      <c r="D6" s="327" t="s">
        <v>6</v>
      </c>
      <c r="E6" s="276" t="s">
        <v>137</v>
      </c>
      <c r="F6" s="279" t="s">
        <v>149</v>
      </c>
      <c r="G6" s="269"/>
      <c r="H6" s="355" t="s">
        <v>6</v>
      </c>
      <c r="I6" s="276" t="s">
        <v>137</v>
      </c>
      <c r="J6" s="354" t="s">
        <v>149</v>
      </c>
      <c r="K6" s="353" t="s">
        <v>6</v>
      </c>
      <c r="L6" s="276" t="s">
        <v>137</v>
      </c>
      <c r="M6" s="279" t="s">
        <v>149</v>
      </c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</row>
    <row r="7" spans="1:90" s="215" customFormat="1" ht="41.25" customHeight="1" x14ac:dyDescent="0.15">
      <c r="A7" s="244">
        <v>2011</v>
      </c>
      <c r="B7" s="336">
        <v>27.48</v>
      </c>
      <c r="C7" s="336">
        <v>91.700000000000017</v>
      </c>
      <c r="D7" s="221">
        <v>19.900000000000002</v>
      </c>
      <c r="E7" s="221">
        <v>82.700000000000017</v>
      </c>
      <c r="F7" s="205">
        <v>415</v>
      </c>
      <c r="G7" s="205"/>
      <c r="H7" s="213">
        <v>7.5799999999999992</v>
      </c>
      <c r="I7" s="213">
        <v>9</v>
      </c>
      <c r="J7" s="205">
        <v>118</v>
      </c>
      <c r="K7" s="214" t="s">
        <v>59</v>
      </c>
      <c r="L7" s="214" t="s">
        <v>59</v>
      </c>
      <c r="M7" s="214" t="s">
        <v>59</v>
      </c>
    </row>
    <row r="8" spans="1:90" s="215" customFormat="1" ht="41.25" customHeight="1" x14ac:dyDescent="0.15">
      <c r="A8" s="244">
        <v>2012</v>
      </c>
      <c r="B8" s="336">
        <v>26.100000000000005</v>
      </c>
      <c r="C8" s="336">
        <v>86.499999999999986</v>
      </c>
      <c r="D8" s="336">
        <v>19.100000000000001</v>
      </c>
      <c r="E8" s="336">
        <v>77.999999999999986</v>
      </c>
      <c r="F8" s="205">
        <v>390.1</v>
      </c>
      <c r="G8" s="205"/>
      <c r="H8" s="336">
        <v>7.4000000000000012</v>
      </c>
      <c r="I8" s="336">
        <v>8.7000000000000011</v>
      </c>
      <c r="J8" s="205">
        <v>111</v>
      </c>
      <c r="K8" s="214" t="s">
        <v>59</v>
      </c>
      <c r="L8" s="214" t="s">
        <v>59</v>
      </c>
      <c r="M8" s="214" t="s">
        <v>59</v>
      </c>
    </row>
    <row r="9" spans="1:90" s="215" customFormat="1" ht="41.25" customHeight="1" x14ac:dyDescent="0.15">
      <c r="A9" s="244">
        <v>2013</v>
      </c>
      <c r="B9" s="336">
        <v>25.9</v>
      </c>
      <c r="C9" s="336">
        <v>84.399999999999991</v>
      </c>
      <c r="D9" s="336">
        <v>18.799999999999997</v>
      </c>
      <c r="E9" s="336">
        <v>76</v>
      </c>
      <c r="F9" s="205">
        <v>404</v>
      </c>
      <c r="G9" s="205"/>
      <c r="H9" s="336">
        <v>7.0764000000000005</v>
      </c>
      <c r="I9" s="336">
        <v>8.4</v>
      </c>
      <c r="J9" s="205">
        <v>118</v>
      </c>
      <c r="K9" s="214" t="s">
        <v>59</v>
      </c>
      <c r="L9" s="214" t="s">
        <v>59</v>
      </c>
      <c r="M9" s="214" t="s">
        <v>59</v>
      </c>
    </row>
    <row r="10" spans="1:90" s="215" customFormat="1" ht="41.25" customHeight="1" x14ac:dyDescent="0.15">
      <c r="A10" s="244">
        <v>2014</v>
      </c>
      <c r="B10" s="336">
        <v>25.700000000000003</v>
      </c>
      <c r="C10" s="336">
        <v>87.2</v>
      </c>
      <c r="D10" s="336">
        <v>18.7</v>
      </c>
      <c r="E10" s="336">
        <v>79</v>
      </c>
      <c r="F10" s="336">
        <v>395</v>
      </c>
      <c r="G10" s="336"/>
      <c r="H10" s="336">
        <v>7</v>
      </c>
      <c r="I10" s="336">
        <v>8.1999999999999993</v>
      </c>
      <c r="J10" s="336">
        <v>116</v>
      </c>
      <c r="K10" s="336" t="s">
        <v>297</v>
      </c>
      <c r="L10" s="336" t="s">
        <v>297</v>
      </c>
      <c r="M10" s="336" t="s">
        <v>297</v>
      </c>
    </row>
    <row r="11" spans="1:90" s="210" customFormat="1" ht="41.25" customHeight="1" x14ac:dyDescent="0.15">
      <c r="A11" s="208">
        <v>2015</v>
      </c>
      <c r="B11" s="357">
        <f>SUM(B12:B18)</f>
        <v>25.5</v>
      </c>
      <c r="C11" s="357">
        <f>SUM(C12:C18)</f>
        <v>85.7</v>
      </c>
      <c r="D11" s="357">
        <f>SUM(D12:D18)</f>
        <v>18.5</v>
      </c>
      <c r="E11" s="357">
        <f t="shared" ref="E11:J11" si="0">SUM(E12:E18)</f>
        <v>77.699999999999989</v>
      </c>
      <c r="F11" s="357">
        <f t="shared" si="0"/>
        <v>389</v>
      </c>
      <c r="G11" s="357"/>
      <c r="H11" s="357">
        <f t="shared" si="0"/>
        <v>7</v>
      </c>
      <c r="I11" s="357">
        <f t="shared" si="0"/>
        <v>8</v>
      </c>
      <c r="J11" s="357">
        <f t="shared" si="0"/>
        <v>114</v>
      </c>
      <c r="K11" s="500" t="s">
        <v>322</v>
      </c>
      <c r="L11" s="500" t="s">
        <v>322</v>
      </c>
      <c r="M11" s="500" t="s">
        <v>322</v>
      </c>
    </row>
    <row r="12" spans="1:90" s="215" customFormat="1" ht="41.25" customHeight="1" x14ac:dyDescent="0.15">
      <c r="A12" s="211" t="s">
        <v>298</v>
      </c>
      <c r="B12" s="336">
        <f>SUM(H12,D12)</f>
        <v>7.4</v>
      </c>
      <c r="C12" s="336">
        <f>SUM(E12,I12)</f>
        <v>27.299999999999997</v>
      </c>
      <c r="D12" s="221">
        <v>3.4</v>
      </c>
      <c r="E12" s="221">
        <v>23.4</v>
      </c>
      <c r="F12" s="437">
        <v>118</v>
      </c>
      <c r="G12" s="205"/>
      <c r="H12" s="206">
        <v>4</v>
      </c>
      <c r="I12" s="206">
        <v>3.9</v>
      </c>
      <c r="J12" s="206">
        <v>61</v>
      </c>
      <c r="K12" s="500" t="s">
        <v>322</v>
      </c>
      <c r="L12" s="500" t="s">
        <v>322</v>
      </c>
      <c r="M12" s="500" t="s">
        <v>322</v>
      </c>
    </row>
    <row r="13" spans="1:90" s="215" customFormat="1" ht="41.25" customHeight="1" x14ac:dyDescent="0.15">
      <c r="A13" s="211" t="s">
        <v>299</v>
      </c>
      <c r="B13" s="336">
        <f t="shared" ref="B13:B18" si="1">SUM(H13,D13)</f>
        <v>5.9</v>
      </c>
      <c r="C13" s="336">
        <f t="shared" ref="C13:C18" si="2">SUM(E13,I13)</f>
        <v>18.7</v>
      </c>
      <c r="D13" s="220">
        <v>5.9</v>
      </c>
      <c r="E13" s="221">
        <v>18.7</v>
      </c>
      <c r="F13" s="437">
        <v>94</v>
      </c>
      <c r="G13" s="205"/>
      <c r="H13" s="206">
        <v>0</v>
      </c>
      <c r="I13" s="206">
        <v>0</v>
      </c>
      <c r="J13" s="437">
        <v>0</v>
      </c>
      <c r="K13" s="500" t="s">
        <v>322</v>
      </c>
      <c r="L13" s="500" t="s">
        <v>322</v>
      </c>
      <c r="M13" s="500" t="s">
        <v>322</v>
      </c>
    </row>
    <row r="14" spans="1:90" s="215" customFormat="1" ht="41.25" customHeight="1" x14ac:dyDescent="0.15">
      <c r="A14" s="211" t="s">
        <v>300</v>
      </c>
      <c r="B14" s="336">
        <f t="shared" si="1"/>
        <v>5.6999999999999993</v>
      </c>
      <c r="C14" s="336">
        <f t="shared" si="2"/>
        <v>16.5</v>
      </c>
      <c r="D14" s="220">
        <v>3.8</v>
      </c>
      <c r="E14" s="221">
        <v>13.8</v>
      </c>
      <c r="F14" s="437">
        <v>69</v>
      </c>
      <c r="G14" s="205"/>
      <c r="H14" s="206">
        <v>1.9</v>
      </c>
      <c r="I14" s="206">
        <v>2.7</v>
      </c>
      <c r="J14" s="206">
        <v>36</v>
      </c>
      <c r="K14" s="500" t="s">
        <v>322</v>
      </c>
      <c r="L14" s="500" t="s">
        <v>322</v>
      </c>
      <c r="M14" s="500" t="s">
        <v>322</v>
      </c>
    </row>
    <row r="15" spans="1:90" s="215" customFormat="1" ht="41.25" customHeight="1" x14ac:dyDescent="0.15">
      <c r="A15" s="211" t="s">
        <v>301</v>
      </c>
      <c r="B15" s="336">
        <f t="shared" si="1"/>
        <v>0</v>
      </c>
      <c r="C15" s="336">
        <f t="shared" si="2"/>
        <v>0</v>
      </c>
      <c r="D15" s="220">
        <v>0</v>
      </c>
      <c r="E15" s="221">
        <v>0</v>
      </c>
      <c r="F15" s="500">
        <v>0</v>
      </c>
      <c r="G15" s="205"/>
      <c r="H15" s="206">
        <v>0</v>
      </c>
      <c r="I15" s="206">
        <v>0</v>
      </c>
      <c r="J15" s="437">
        <v>0</v>
      </c>
      <c r="K15" s="500" t="s">
        <v>322</v>
      </c>
      <c r="L15" s="500" t="s">
        <v>322</v>
      </c>
      <c r="M15" s="500" t="s">
        <v>322</v>
      </c>
    </row>
    <row r="16" spans="1:90" ht="41.25" customHeight="1" x14ac:dyDescent="0.15">
      <c r="A16" s="211" t="s">
        <v>302</v>
      </c>
      <c r="B16" s="336">
        <f t="shared" si="1"/>
        <v>6.5</v>
      </c>
      <c r="C16" s="336">
        <f t="shared" si="2"/>
        <v>23.2</v>
      </c>
      <c r="D16" s="220">
        <v>5.4</v>
      </c>
      <c r="E16" s="221">
        <v>21.8</v>
      </c>
      <c r="F16" s="437">
        <v>108</v>
      </c>
      <c r="G16" s="205"/>
      <c r="H16" s="206">
        <v>1.1000000000000001</v>
      </c>
      <c r="I16" s="206">
        <v>1.4</v>
      </c>
      <c r="J16" s="206">
        <v>17</v>
      </c>
      <c r="K16" s="500" t="s">
        <v>322</v>
      </c>
      <c r="L16" s="500" t="s">
        <v>322</v>
      </c>
      <c r="M16" s="500" t="s">
        <v>322</v>
      </c>
    </row>
    <row r="17" spans="1:13" ht="41.25" customHeight="1" x14ac:dyDescent="0.15">
      <c r="A17" s="211" t="s">
        <v>303</v>
      </c>
      <c r="B17" s="336">
        <f t="shared" si="1"/>
        <v>0</v>
      </c>
      <c r="C17" s="336">
        <f t="shared" si="2"/>
        <v>0</v>
      </c>
      <c r="D17" s="220">
        <v>0</v>
      </c>
      <c r="E17" s="221">
        <v>0</v>
      </c>
      <c r="F17" s="500">
        <v>0</v>
      </c>
      <c r="G17" s="205"/>
      <c r="H17" s="206">
        <v>0</v>
      </c>
      <c r="I17" s="206">
        <v>0</v>
      </c>
      <c r="J17" s="437">
        <v>0</v>
      </c>
      <c r="K17" s="500" t="s">
        <v>322</v>
      </c>
      <c r="L17" s="500" t="s">
        <v>322</v>
      </c>
      <c r="M17" s="500" t="s">
        <v>322</v>
      </c>
    </row>
    <row r="18" spans="1:13" ht="41.25" customHeight="1" thickBot="1" x14ac:dyDescent="0.2">
      <c r="A18" s="217" t="s">
        <v>304</v>
      </c>
      <c r="B18" s="337">
        <f t="shared" si="1"/>
        <v>0</v>
      </c>
      <c r="C18" s="358">
        <f t="shared" si="2"/>
        <v>0</v>
      </c>
      <c r="D18" s="222">
        <v>0</v>
      </c>
      <c r="E18" s="223">
        <v>0</v>
      </c>
      <c r="F18" s="501">
        <v>0</v>
      </c>
      <c r="G18" s="205"/>
      <c r="H18" s="207">
        <v>0</v>
      </c>
      <c r="I18" s="207">
        <v>0</v>
      </c>
      <c r="J18" s="438">
        <v>0</v>
      </c>
      <c r="K18" s="501" t="s">
        <v>322</v>
      </c>
      <c r="L18" s="501" t="s">
        <v>322</v>
      </c>
      <c r="M18" s="501" t="s">
        <v>322</v>
      </c>
    </row>
    <row r="19" spans="1:13" ht="12" customHeight="1" thickTop="1" x14ac:dyDescent="0.15">
      <c r="A19" s="260" t="s">
        <v>99</v>
      </c>
      <c r="D19" s="293"/>
      <c r="E19" s="293"/>
      <c r="G19" s="294"/>
      <c r="H19" s="292"/>
      <c r="I19" s="292"/>
      <c r="K19" s="216"/>
      <c r="L19" s="216"/>
      <c r="M19" s="216"/>
    </row>
    <row r="20" spans="1:13" x14ac:dyDescent="0.15">
      <c r="G20" s="294"/>
    </row>
    <row r="21" spans="1:13" x14ac:dyDescent="0.15">
      <c r="G21" s="294"/>
    </row>
  </sheetData>
  <mergeCells count="6">
    <mergeCell ref="H3:J3"/>
    <mergeCell ref="K3:M3"/>
    <mergeCell ref="B3:C3"/>
    <mergeCell ref="D3:F3"/>
    <mergeCell ref="H1:M1"/>
    <mergeCell ref="A1:F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9"/>
  <sheetViews>
    <sheetView zoomScale="70" zoomScaleNormal="70" workbookViewId="0">
      <selection sqref="A1:H1"/>
    </sheetView>
  </sheetViews>
  <sheetFormatPr defaultRowHeight="13.5" x14ac:dyDescent="0.15"/>
  <cols>
    <col min="1" max="1" width="14.5546875" style="359" customWidth="1"/>
    <col min="2" max="5" width="9.21875" style="292" customWidth="1"/>
    <col min="6" max="6" width="9.21875" style="293" customWidth="1"/>
    <col min="7" max="7" width="9.21875" style="292" customWidth="1"/>
    <col min="8" max="8" width="9.21875" style="293" customWidth="1"/>
    <col min="9" max="9" width="2.77734375" style="294" customWidth="1"/>
    <col min="10" max="13" width="9.6640625" style="293" customWidth="1"/>
    <col min="14" max="15" width="9.6640625" style="292" customWidth="1"/>
    <col min="16" max="16" width="9.6640625" style="293" customWidth="1"/>
    <col min="17" max="16384" width="8.88671875" style="216"/>
  </cols>
  <sheetData>
    <row r="1" spans="1:250" s="338" customFormat="1" ht="45" customHeight="1" x14ac:dyDescent="0.25">
      <c r="A1" s="634" t="s">
        <v>154</v>
      </c>
      <c r="B1" s="634"/>
      <c r="C1" s="634"/>
      <c r="D1" s="634"/>
      <c r="E1" s="637"/>
      <c r="F1" s="634"/>
      <c r="G1" s="634"/>
      <c r="H1" s="634"/>
      <c r="I1" s="257"/>
      <c r="J1" s="610" t="s">
        <v>155</v>
      </c>
      <c r="K1" s="610"/>
      <c r="L1" s="610"/>
      <c r="M1" s="610"/>
      <c r="N1" s="610"/>
      <c r="O1" s="610"/>
      <c r="P1" s="610"/>
      <c r="Z1" s="216"/>
    </row>
    <row r="2" spans="1:250" s="215" customFormat="1" ht="25.5" customHeight="1" thickBot="1" x14ac:dyDescent="0.2">
      <c r="A2" s="260" t="s">
        <v>132</v>
      </c>
      <c r="B2" s="261"/>
      <c r="C2" s="261"/>
      <c r="D2" s="261"/>
      <c r="E2" s="313"/>
      <c r="F2" s="341"/>
      <c r="G2" s="261"/>
      <c r="H2" s="341"/>
      <c r="I2" s="341"/>
      <c r="J2" s="341"/>
      <c r="K2" s="341"/>
      <c r="L2" s="341"/>
      <c r="M2" s="341"/>
      <c r="N2" s="261"/>
      <c r="O2" s="261"/>
      <c r="P2" s="265" t="s">
        <v>133</v>
      </c>
    </row>
    <row r="3" spans="1:250" s="341" customFormat="1" ht="16.5" customHeight="1" thickTop="1" x14ac:dyDescent="0.15">
      <c r="A3" s="267" t="s">
        <v>79</v>
      </c>
      <c r="B3" s="611" t="s">
        <v>33</v>
      </c>
      <c r="C3" s="612"/>
      <c r="D3" s="611" t="s">
        <v>36</v>
      </c>
      <c r="E3" s="612"/>
      <c r="F3" s="612"/>
      <c r="G3" s="611" t="s">
        <v>156</v>
      </c>
      <c r="H3" s="602"/>
      <c r="I3" s="343"/>
      <c r="J3" s="308" t="s">
        <v>157</v>
      </c>
      <c r="K3" s="633" t="s">
        <v>37</v>
      </c>
      <c r="L3" s="631"/>
      <c r="M3" s="632"/>
      <c r="N3" s="611" t="s">
        <v>38</v>
      </c>
      <c r="O3" s="602"/>
      <c r="P3" s="602"/>
    </row>
    <row r="4" spans="1:250" s="341" customFormat="1" ht="15.95" customHeight="1" x14ac:dyDescent="0.15">
      <c r="A4" s="244" t="s">
        <v>82</v>
      </c>
      <c r="B4" s="318" t="s">
        <v>30</v>
      </c>
      <c r="C4" s="323" t="s">
        <v>31</v>
      </c>
      <c r="D4" s="318" t="s">
        <v>30</v>
      </c>
      <c r="E4" s="635" t="s">
        <v>9</v>
      </c>
      <c r="F4" s="636"/>
      <c r="G4" s="318" t="s">
        <v>30</v>
      </c>
      <c r="H4" s="345" t="s">
        <v>9</v>
      </c>
      <c r="I4" s="345"/>
      <c r="J4" s="244"/>
      <c r="K4" s="346" t="s">
        <v>39</v>
      </c>
      <c r="L4" s="347" t="s">
        <v>9</v>
      </c>
      <c r="M4" s="244"/>
      <c r="N4" s="318" t="s">
        <v>30</v>
      </c>
      <c r="O4" s="345" t="s">
        <v>9</v>
      </c>
      <c r="P4" s="269"/>
    </row>
    <row r="5" spans="1:250" s="341" customFormat="1" ht="15.95" customHeight="1" x14ac:dyDescent="0.15">
      <c r="A5" s="244" t="s">
        <v>86</v>
      </c>
      <c r="B5" s="321"/>
      <c r="C5" s="323"/>
      <c r="D5" s="321"/>
      <c r="E5" s="244"/>
      <c r="F5" s="360"/>
      <c r="G5" s="323"/>
      <c r="H5" s="273"/>
      <c r="I5" s="269"/>
      <c r="J5" s="360"/>
      <c r="K5" s="346"/>
      <c r="L5" s="350"/>
      <c r="M5" s="351"/>
      <c r="N5" s="321"/>
      <c r="O5" s="244"/>
      <c r="P5" s="352"/>
    </row>
    <row r="6" spans="1:250" s="356" customFormat="1" ht="15.95" customHeight="1" x14ac:dyDescent="0.15">
      <c r="A6" s="274" t="s">
        <v>58</v>
      </c>
      <c r="B6" s="325" t="s">
        <v>6</v>
      </c>
      <c r="C6" s="327" t="s">
        <v>7</v>
      </c>
      <c r="D6" s="325" t="s">
        <v>6</v>
      </c>
      <c r="E6" s="354" t="s">
        <v>137</v>
      </c>
      <c r="F6" s="276" t="s">
        <v>149</v>
      </c>
      <c r="G6" s="327" t="s">
        <v>6</v>
      </c>
      <c r="H6" s="279" t="s">
        <v>137</v>
      </c>
      <c r="I6" s="269"/>
      <c r="J6" s="276" t="s">
        <v>149</v>
      </c>
      <c r="K6" s="355" t="s">
        <v>6</v>
      </c>
      <c r="L6" s="354" t="s">
        <v>137</v>
      </c>
      <c r="M6" s="354" t="s">
        <v>149</v>
      </c>
      <c r="N6" s="325" t="s">
        <v>6</v>
      </c>
      <c r="O6" s="276" t="s">
        <v>137</v>
      </c>
      <c r="P6" s="279" t="s">
        <v>149</v>
      </c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</row>
    <row r="7" spans="1:250" s="215" customFormat="1" ht="42" customHeight="1" x14ac:dyDescent="0.15">
      <c r="A7" s="244">
        <v>2011</v>
      </c>
      <c r="B7" s="212">
        <v>43.70000000000001</v>
      </c>
      <c r="C7" s="212">
        <v>67.103999999999999</v>
      </c>
      <c r="D7" s="212">
        <v>34.700000000000003</v>
      </c>
      <c r="E7" s="212">
        <v>56.213999999999992</v>
      </c>
      <c r="F7" s="205">
        <v>162</v>
      </c>
      <c r="G7" s="212">
        <v>9</v>
      </c>
      <c r="H7" s="212">
        <v>10.889999999999999</v>
      </c>
      <c r="I7" s="212"/>
      <c r="J7" s="205">
        <v>121</v>
      </c>
      <c r="K7" s="214" t="s">
        <v>59</v>
      </c>
      <c r="L7" s="214" t="s">
        <v>59</v>
      </c>
      <c r="M7" s="214" t="s">
        <v>59</v>
      </c>
      <c r="N7" s="214" t="s">
        <v>59</v>
      </c>
      <c r="O7" s="214" t="s">
        <v>59</v>
      </c>
      <c r="P7" s="214" t="s">
        <v>59</v>
      </c>
    </row>
    <row r="8" spans="1:250" s="215" customFormat="1" ht="42" customHeight="1" x14ac:dyDescent="0.15">
      <c r="A8" s="244">
        <v>2012</v>
      </c>
      <c r="B8" s="212">
        <v>42.099999999999994</v>
      </c>
      <c r="C8" s="212">
        <v>64.800000000000011</v>
      </c>
      <c r="D8" s="212">
        <v>33.200000000000003</v>
      </c>
      <c r="E8" s="212">
        <v>54</v>
      </c>
      <c r="F8" s="205">
        <v>157.1</v>
      </c>
      <c r="G8" s="212">
        <v>8.1999999999999993</v>
      </c>
      <c r="H8" s="212">
        <v>10.200000000000001</v>
      </c>
      <c r="I8" s="212"/>
      <c r="J8" s="205">
        <v>120</v>
      </c>
      <c r="K8" s="214" t="s">
        <v>59</v>
      </c>
      <c r="L8" s="214" t="s">
        <v>59</v>
      </c>
      <c r="M8" s="214" t="s">
        <v>59</v>
      </c>
      <c r="N8" s="214" t="s">
        <v>59</v>
      </c>
      <c r="O8" s="214" t="s">
        <v>59</v>
      </c>
      <c r="P8" s="214" t="s">
        <v>59</v>
      </c>
    </row>
    <row r="9" spans="1:250" s="215" customFormat="1" ht="42" customHeight="1" x14ac:dyDescent="0.15">
      <c r="A9" s="244">
        <v>2013</v>
      </c>
      <c r="B9" s="212">
        <v>40.5</v>
      </c>
      <c r="C9" s="212">
        <v>63.199999999999996</v>
      </c>
      <c r="D9" s="212">
        <v>32.44</v>
      </c>
      <c r="E9" s="212">
        <v>53.1</v>
      </c>
      <c r="F9" s="205">
        <v>163</v>
      </c>
      <c r="G9" s="212">
        <v>8.1</v>
      </c>
      <c r="H9" s="212">
        <v>10.100000000000001</v>
      </c>
      <c r="I9" s="212"/>
      <c r="J9" s="205">
        <v>124</v>
      </c>
      <c r="K9" s="214" t="s">
        <v>59</v>
      </c>
      <c r="L9" s="214" t="s">
        <v>59</v>
      </c>
      <c r="M9" s="214" t="s">
        <v>59</v>
      </c>
      <c r="N9" s="214" t="s">
        <v>59</v>
      </c>
      <c r="O9" s="214" t="s">
        <v>59</v>
      </c>
      <c r="P9" s="214" t="s">
        <v>59</v>
      </c>
    </row>
    <row r="10" spans="1:250" s="215" customFormat="1" ht="42" customHeight="1" x14ac:dyDescent="0.15">
      <c r="A10" s="244">
        <v>2014</v>
      </c>
      <c r="B10" s="212">
        <v>53.7</v>
      </c>
      <c r="C10" s="212">
        <v>131.69999999999999</v>
      </c>
      <c r="D10" s="212">
        <v>31</v>
      </c>
      <c r="E10" s="212">
        <v>68</v>
      </c>
      <c r="F10" s="212">
        <v>158</v>
      </c>
      <c r="G10" s="212">
        <v>7.9</v>
      </c>
      <c r="H10" s="212">
        <v>9.9</v>
      </c>
      <c r="I10" s="212"/>
      <c r="J10" s="212">
        <v>126</v>
      </c>
      <c r="K10" s="212">
        <v>1.8</v>
      </c>
      <c r="L10" s="212">
        <v>17.8</v>
      </c>
      <c r="M10" s="212">
        <v>194</v>
      </c>
      <c r="N10" s="212">
        <v>13</v>
      </c>
      <c r="O10" s="212">
        <v>36</v>
      </c>
      <c r="P10" s="212">
        <v>157</v>
      </c>
    </row>
    <row r="11" spans="1:250" s="210" customFormat="1" ht="42" customHeight="1" x14ac:dyDescent="0.15">
      <c r="A11" s="208">
        <v>2015</v>
      </c>
      <c r="B11" s="492">
        <f>SUM(D11,G11,K11,N11)</f>
        <v>53.699999999999996</v>
      </c>
      <c r="C11" s="492">
        <f>SUM(H11,L11,O11,E11)</f>
        <v>130.4</v>
      </c>
      <c r="D11" s="492">
        <f>SUM(D12:D18)</f>
        <v>31</v>
      </c>
      <c r="E11" s="492">
        <f t="shared" ref="E11:P11" si="0">SUM(E12:E18)</f>
        <v>67.5</v>
      </c>
      <c r="F11" s="492">
        <f t="shared" si="0"/>
        <v>156</v>
      </c>
      <c r="G11" s="492">
        <f t="shared" si="0"/>
        <v>7.9</v>
      </c>
      <c r="H11" s="492">
        <f t="shared" si="0"/>
        <v>9.7000000000000011</v>
      </c>
      <c r="I11" s="492"/>
      <c r="J11" s="492">
        <f t="shared" si="0"/>
        <v>124</v>
      </c>
      <c r="K11" s="492">
        <f t="shared" si="0"/>
        <v>1.8</v>
      </c>
      <c r="L11" s="492">
        <f t="shared" si="0"/>
        <v>17.5</v>
      </c>
      <c r="M11" s="492">
        <f t="shared" si="0"/>
        <v>90.3</v>
      </c>
      <c r="N11" s="492">
        <f t="shared" si="0"/>
        <v>13</v>
      </c>
      <c r="O11" s="492">
        <f t="shared" si="0"/>
        <v>35.700000000000003</v>
      </c>
      <c r="P11" s="492">
        <f t="shared" si="0"/>
        <v>156</v>
      </c>
    </row>
    <row r="12" spans="1:250" s="215" customFormat="1" ht="42" customHeight="1" x14ac:dyDescent="0.15">
      <c r="A12" s="211" t="s">
        <v>298</v>
      </c>
      <c r="B12" s="494">
        <f t="shared" ref="B12:B18" si="1">SUM(D12,G12,K12,N12)</f>
        <v>23.3</v>
      </c>
      <c r="C12" s="494">
        <f t="shared" ref="C12:C18" si="2">SUM(H12,L12,O12,E12)</f>
        <v>62.2</v>
      </c>
      <c r="D12" s="498">
        <v>21</v>
      </c>
      <c r="E12" s="498">
        <v>53.7</v>
      </c>
      <c r="F12" s="497">
        <v>81</v>
      </c>
      <c r="G12" s="502">
        <v>1.5</v>
      </c>
      <c r="H12" s="502">
        <v>2.2000000000000002</v>
      </c>
      <c r="I12" s="502"/>
      <c r="J12" s="497">
        <v>8</v>
      </c>
      <c r="K12" s="503">
        <v>0.8</v>
      </c>
      <c r="L12" s="503">
        <v>6.3</v>
      </c>
      <c r="M12" s="503">
        <v>79</v>
      </c>
      <c r="N12" s="504">
        <v>0</v>
      </c>
      <c r="O12" s="504">
        <v>0</v>
      </c>
      <c r="P12" s="504">
        <v>0</v>
      </c>
    </row>
    <row r="13" spans="1:250" s="215" customFormat="1" ht="42" customHeight="1" x14ac:dyDescent="0.15">
      <c r="A13" s="211" t="s">
        <v>299</v>
      </c>
      <c r="B13" s="494">
        <f t="shared" si="1"/>
        <v>3.3</v>
      </c>
      <c r="C13" s="494">
        <f t="shared" si="2"/>
        <v>13.3</v>
      </c>
      <c r="D13" s="505">
        <v>0</v>
      </c>
      <c r="E13" s="505">
        <v>0</v>
      </c>
      <c r="F13" s="505">
        <v>0</v>
      </c>
      <c r="G13" s="502">
        <v>0.4</v>
      </c>
      <c r="H13" s="502">
        <v>0.5</v>
      </c>
      <c r="I13" s="502"/>
      <c r="J13" s="497">
        <v>57</v>
      </c>
      <c r="K13" s="504">
        <v>0</v>
      </c>
      <c r="L13" s="504">
        <v>0</v>
      </c>
      <c r="M13" s="504">
        <v>0</v>
      </c>
      <c r="N13" s="503">
        <v>2.9</v>
      </c>
      <c r="O13" s="503">
        <v>12.8</v>
      </c>
      <c r="P13" s="503">
        <v>71</v>
      </c>
    </row>
    <row r="14" spans="1:250" s="215" customFormat="1" ht="42" customHeight="1" x14ac:dyDescent="0.15">
      <c r="A14" s="211" t="s">
        <v>300</v>
      </c>
      <c r="B14" s="494">
        <f t="shared" si="1"/>
        <v>11</v>
      </c>
      <c r="C14" s="494">
        <f t="shared" si="2"/>
        <v>23.599999999999998</v>
      </c>
      <c r="D14" s="505">
        <v>0</v>
      </c>
      <c r="E14" s="505">
        <v>0</v>
      </c>
      <c r="F14" s="505">
        <v>0</v>
      </c>
      <c r="G14" s="502">
        <v>0.9</v>
      </c>
      <c r="H14" s="502">
        <v>0.7</v>
      </c>
      <c r="I14" s="502"/>
      <c r="J14" s="497">
        <v>20</v>
      </c>
      <c r="K14" s="504">
        <v>0</v>
      </c>
      <c r="L14" s="504">
        <v>0</v>
      </c>
      <c r="M14" s="504">
        <v>0</v>
      </c>
      <c r="N14" s="503">
        <v>10.1</v>
      </c>
      <c r="O14" s="503">
        <v>22.9</v>
      </c>
      <c r="P14" s="503">
        <v>85</v>
      </c>
    </row>
    <row r="15" spans="1:250" s="215" customFormat="1" ht="42" customHeight="1" x14ac:dyDescent="0.15">
      <c r="A15" s="211" t="s">
        <v>301</v>
      </c>
      <c r="B15" s="494">
        <f t="shared" si="1"/>
        <v>13.1</v>
      </c>
      <c r="C15" s="494">
        <f t="shared" si="2"/>
        <v>30.2</v>
      </c>
      <c r="D15" s="498">
        <v>10</v>
      </c>
      <c r="E15" s="498">
        <v>13.8</v>
      </c>
      <c r="F15" s="497">
        <v>75</v>
      </c>
      <c r="G15" s="502">
        <v>2.1</v>
      </c>
      <c r="H15" s="502">
        <v>5.2</v>
      </c>
      <c r="I15" s="502"/>
      <c r="J15" s="497">
        <v>10</v>
      </c>
      <c r="K15" s="503">
        <v>1</v>
      </c>
      <c r="L15" s="503">
        <v>11.2</v>
      </c>
      <c r="M15" s="503">
        <v>11.3</v>
      </c>
      <c r="N15" s="504">
        <v>0</v>
      </c>
      <c r="O15" s="504">
        <v>0</v>
      </c>
      <c r="P15" s="504">
        <v>0</v>
      </c>
    </row>
    <row r="16" spans="1:250" ht="42" customHeight="1" x14ac:dyDescent="0.15">
      <c r="A16" s="211" t="s">
        <v>302</v>
      </c>
      <c r="B16" s="494">
        <f t="shared" si="1"/>
        <v>3</v>
      </c>
      <c r="C16" s="494">
        <f t="shared" si="2"/>
        <v>1.1000000000000001</v>
      </c>
      <c r="D16" s="505">
        <v>0</v>
      </c>
      <c r="E16" s="505">
        <v>0</v>
      </c>
      <c r="F16" s="505">
        <v>0</v>
      </c>
      <c r="G16" s="502">
        <v>3</v>
      </c>
      <c r="H16" s="502">
        <v>1.1000000000000001</v>
      </c>
      <c r="I16" s="502"/>
      <c r="J16" s="497">
        <v>29</v>
      </c>
      <c r="K16" s="504">
        <v>0</v>
      </c>
      <c r="L16" s="504">
        <v>0</v>
      </c>
      <c r="M16" s="504">
        <v>0</v>
      </c>
      <c r="N16" s="504">
        <v>0</v>
      </c>
      <c r="O16" s="504">
        <v>0</v>
      </c>
      <c r="P16" s="504">
        <v>0</v>
      </c>
    </row>
    <row r="17" spans="1:16" ht="42" customHeight="1" x14ac:dyDescent="0.15">
      <c r="A17" s="211" t="s">
        <v>303</v>
      </c>
      <c r="B17" s="494">
        <f t="shared" si="1"/>
        <v>0</v>
      </c>
      <c r="C17" s="494">
        <f t="shared" si="2"/>
        <v>0</v>
      </c>
      <c r="D17" s="505">
        <v>0</v>
      </c>
      <c r="E17" s="505">
        <v>0</v>
      </c>
      <c r="F17" s="506">
        <v>0</v>
      </c>
      <c r="G17" s="506">
        <v>0</v>
      </c>
      <c r="H17" s="506">
        <v>0</v>
      </c>
      <c r="I17" s="502"/>
      <c r="J17" s="504">
        <v>0</v>
      </c>
      <c r="K17" s="504">
        <v>0</v>
      </c>
      <c r="L17" s="504">
        <v>0</v>
      </c>
      <c r="M17" s="504">
        <v>0</v>
      </c>
      <c r="N17" s="504">
        <v>0</v>
      </c>
      <c r="O17" s="504">
        <v>0</v>
      </c>
      <c r="P17" s="504">
        <v>0</v>
      </c>
    </row>
    <row r="18" spans="1:16" ht="42" customHeight="1" thickBot="1" x14ac:dyDescent="0.2">
      <c r="A18" s="217" t="s">
        <v>304</v>
      </c>
      <c r="B18" s="507">
        <f t="shared" si="1"/>
        <v>0</v>
      </c>
      <c r="C18" s="495">
        <f t="shared" si="2"/>
        <v>0</v>
      </c>
      <c r="D18" s="508">
        <v>0</v>
      </c>
      <c r="E18" s="508">
        <v>0</v>
      </c>
      <c r="F18" s="509">
        <v>0</v>
      </c>
      <c r="G18" s="508">
        <v>0</v>
      </c>
      <c r="H18" s="509">
        <v>0</v>
      </c>
      <c r="I18" s="498"/>
      <c r="J18" s="509">
        <v>0</v>
      </c>
      <c r="K18" s="510">
        <v>0</v>
      </c>
      <c r="L18" s="510">
        <v>0</v>
      </c>
      <c r="M18" s="510">
        <v>0</v>
      </c>
      <c r="N18" s="510">
        <v>0</v>
      </c>
      <c r="O18" s="510">
        <v>0</v>
      </c>
      <c r="P18" s="510">
        <v>0</v>
      </c>
    </row>
    <row r="19" spans="1:16" ht="12" customHeight="1" thickTop="1" x14ac:dyDescent="0.15">
      <c r="A19" s="260" t="s">
        <v>99</v>
      </c>
    </row>
  </sheetData>
  <mergeCells count="8">
    <mergeCell ref="E4:F4"/>
    <mergeCell ref="A1:H1"/>
    <mergeCell ref="J1:P1"/>
    <mergeCell ref="N3:P3"/>
    <mergeCell ref="B3:C3"/>
    <mergeCell ref="D3:F3"/>
    <mergeCell ref="G3:H3"/>
    <mergeCell ref="K3:M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5</vt:i4>
      </vt:variant>
    </vt:vector>
  </HeadingPairs>
  <TitlesOfParts>
    <vt:vector size="22" baseType="lpstr">
      <vt:lpstr>1.농가및농가인구</vt:lpstr>
      <vt:lpstr>2.경지면적</vt:lpstr>
      <vt:lpstr>3.농업진흥지역 지정</vt:lpstr>
      <vt:lpstr>4.식량작물 생산량 </vt:lpstr>
      <vt:lpstr>4-1.미곡</vt:lpstr>
      <vt:lpstr>4-2.맥류</vt:lpstr>
      <vt:lpstr>4-3.잡곡</vt:lpstr>
      <vt:lpstr>4-4.두류</vt:lpstr>
      <vt:lpstr>4-5.서류</vt:lpstr>
      <vt:lpstr>5.채소류생산량</vt:lpstr>
      <vt:lpstr>5-1.채소류생산량(속1)</vt:lpstr>
      <vt:lpstr>5-2.채소류생산량(속2)</vt:lpstr>
      <vt:lpstr>6.특용작물생산량</vt:lpstr>
      <vt:lpstr>7.과실류생산량</vt:lpstr>
      <vt:lpstr>8.공공비축 미곡 매입실적</vt:lpstr>
      <vt:lpstr>9.보리매입실적</vt:lpstr>
      <vt:lpstr>10. 정부관리양곡 보관창고 </vt:lpstr>
      <vt:lpstr>'10. 정부관리양곡 보관창고 '!Print_Area</vt:lpstr>
      <vt:lpstr>'4-2.맥류'!Print_Area</vt:lpstr>
      <vt:lpstr>'4-5.서류'!Print_Area</vt:lpstr>
      <vt:lpstr>'5-1.채소류생산량(속1)'!Print_Area</vt:lpstr>
      <vt:lpstr>'8.공공비축 미곡 매입실적'!Print_Area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전성희</dc:creator>
  <cp:lastModifiedBy>smart</cp:lastModifiedBy>
  <cp:lastPrinted>2015-06-19T05:13:05Z</cp:lastPrinted>
  <dcterms:created xsi:type="dcterms:W3CDTF">1999-11-05T07:39:22Z</dcterms:created>
  <dcterms:modified xsi:type="dcterms:W3CDTF">2017-04-28T02:08:43Z</dcterms:modified>
</cp:coreProperties>
</file>