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"/>
    </mc:Choice>
  </mc:AlternateContent>
  <bookViews>
    <workbookView xWindow="0" yWindow="0" windowWidth="21570" windowHeight="10185"/>
  </bookViews>
  <sheets>
    <sheet name="1.농가및농가인구" sheetId="1" r:id="rId1"/>
    <sheet name="2.경지면적" sheetId="2" r:id="rId2"/>
    <sheet name="3.농업진흥지역 지정" sheetId="3" r:id="rId3"/>
    <sheet name="4.식량작물 생산량 " sheetId="4" r:id="rId4"/>
    <sheet name="4-1.미곡" sheetId="5" r:id="rId5"/>
    <sheet name="4-2.맥류" sheetId="6" r:id="rId6"/>
    <sheet name="4-3.잡곡" sheetId="7" r:id="rId7"/>
    <sheet name="4-4.두류" sheetId="8" r:id="rId8"/>
    <sheet name="4-5.서류" sheetId="9" r:id="rId9"/>
    <sheet name="5.채소류생산량" sheetId="10" r:id="rId10"/>
    <sheet name="5-1.채소류생산량(속1)" sheetId="11" r:id="rId11"/>
    <sheet name="5-2.채소류생산량(속2)" sheetId="12" r:id="rId12"/>
    <sheet name="6.특용작물생산량" sheetId="13" r:id="rId13"/>
    <sheet name="7.과실류생산량" sheetId="17" r:id="rId14"/>
    <sheet name="8.공공비축 미곡 매입실적" sheetId="14" r:id="rId15"/>
    <sheet name="9.정부관리양곡 보관창고 " sheetId="15" r:id="rId16"/>
  </sheets>
  <externalReferences>
    <externalReference r:id="rId17"/>
    <externalReference r:id="rId18"/>
    <externalReference r:id="rId19"/>
  </externalReferences>
  <definedNames>
    <definedName name="_xlnm._FilterDatabase" localSheetId="15" hidden="1">'9.정부관리양곡 보관창고 '!$A$1:$A$323</definedName>
    <definedName name="aaa" localSheetId="13">#REF!</definedName>
    <definedName name="aaa">#REF!</definedName>
    <definedName name="_xlnm.Print_Area" localSheetId="5">'4-2.맥류'!$A$1:$S$19</definedName>
    <definedName name="_xlnm.Print_Area" localSheetId="8">'4-5.서류'!$A$1:$Q$19</definedName>
    <definedName name="_xlnm.Print_Area" localSheetId="10">'5-1.채소류생산량(속1)'!$A$1:$X$19</definedName>
    <definedName name="_xlnm.Print_Area" localSheetId="14">'8.공공비축 미곡 매입실적'!$A$1:$K$20</definedName>
    <definedName name="_xlnm.Print_Area" localSheetId="15">'9.정부관리양곡 보관창고 '!$A$1:$Q$19</definedName>
    <definedName name="Z_27451B30_EFE2_4E6D_AC9C_86F9FBAAEBB3_.wvu.PrintArea" localSheetId="15" hidden="1">'9.정부관리양곡 보관창고 '!$A$1:$Q$19</definedName>
    <definedName name="Z_B1441181_3E0F_11D9_BC3A_444553540000_.wvu.PrintArea" localSheetId="15" hidden="1">'9.정부관리양곡 보관창고 '!$A$1:$Q$19</definedName>
    <definedName name="Z_EC0492EE_9FB3_4651_9A40_47C8F3EB235C_.wvu.PrintArea" localSheetId="15" hidden="1">'9.정부관리양곡 보관창고 '!$A$1:$Q$19</definedName>
    <definedName name="Z_F31F0221_4866_11D9_B3E6_0000B4A88D03_.wvu.PrintArea" localSheetId="15" hidden="1">'9.정부관리양곡 보관창고 '!$A$1:$Q$19</definedName>
    <definedName name="Z_FE83B4A0_210F_11D8_A0D3_009008A182C2_.wvu.PrintArea" localSheetId="15" hidden="1">'9.정부관리양곡 보관창고 '!$A$1:$S$19</definedName>
  </definedNames>
  <calcPr calcId="152511"/>
</workbook>
</file>

<file path=xl/calcChain.xml><?xml version="1.0" encoding="utf-8"?>
<calcChain xmlns="http://schemas.openxmlformats.org/spreadsheetml/2006/main">
  <c r="B11" i="17" l="1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1" i="6" l="1"/>
  <c r="B18" i="14" l="1"/>
  <c r="E17" i="14"/>
  <c r="E16" i="14"/>
  <c r="E15" i="14"/>
  <c r="E14" i="14"/>
  <c r="E13" i="14"/>
  <c r="E12" i="14"/>
  <c r="E11" i="14"/>
  <c r="N11" i="13" l="1"/>
  <c r="M11" i="13"/>
  <c r="L11" i="13"/>
  <c r="K11" i="13"/>
  <c r="J11" i="13"/>
  <c r="I11" i="13"/>
  <c r="E11" i="13"/>
  <c r="C11" i="13"/>
  <c r="B11" i="13"/>
  <c r="F18" i="12"/>
  <c r="C18" i="12"/>
  <c r="B18" i="12"/>
  <c r="P17" i="12"/>
  <c r="F17" i="12"/>
  <c r="C17" i="12"/>
  <c r="B17" i="12"/>
  <c r="I15" i="12"/>
  <c r="F15" i="12"/>
  <c r="C15" i="12"/>
  <c r="B15" i="12"/>
  <c r="P14" i="12"/>
  <c r="I14" i="12"/>
  <c r="F14" i="12"/>
  <c r="C14" i="12"/>
  <c r="B14" i="12"/>
  <c r="P13" i="12"/>
  <c r="I13" i="12"/>
  <c r="F13" i="12"/>
  <c r="C13" i="12"/>
  <c r="B13" i="12"/>
  <c r="I12" i="12"/>
  <c r="F12" i="12"/>
  <c r="C12" i="12"/>
  <c r="B12" i="12"/>
  <c r="O11" i="12"/>
  <c r="N11" i="12"/>
  <c r="J11" i="12"/>
  <c r="H11" i="12"/>
  <c r="I11" i="12" s="1"/>
  <c r="G11" i="12"/>
  <c r="E11" i="12"/>
  <c r="D11" i="12"/>
  <c r="U18" i="11"/>
  <c r="F18" i="11"/>
  <c r="C18" i="11"/>
  <c r="B18" i="11"/>
  <c r="U17" i="11"/>
  <c r="P17" i="11"/>
  <c r="L17" i="11"/>
  <c r="I17" i="11"/>
  <c r="F17" i="11"/>
  <c r="C17" i="11"/>
  <c r="B17" i="11"/>
  <c r="C16" i="11"/>
  <c r="B16" i="11"/>
  <c r="L15" i="11"/>
  <c r="F15" i="11"/>
  <c r="C15" i="11"/>
  <c r="B15" i="11"/>
  <c r="U14" i="11"/>
  <c r="L14" i="11"/>
  <c r="C14" i="11"/>
  <c r="B14" i="11"/>
  <c r="U13" i="11"/>
  <c r="P13" i="11"/>
  <c r="F13" i="11"/>
  <c r="C13" i="11"/>
  <c r="B13" i="11"/>
  <c r="U12" i="11"/>
  <c r="P12" i="11"/>
  <c r="L12" i="11"/>
  <c r="F12" i="11"/>
  <c r="C12" i="11"/>
  <c r="B12" i="11"/>
  <c r="B11" i="11" s="1"/>
  <c r="X11" i="11"/>
  <c r="W11" i="11"/>
  <c r="V11" i="11"/>
  <c r="T11" i="11"/>
  <c r="U11" i="11" s="1"/>
  <c r="S11" i="11"/>
  <c r="R11" i="11"/>
  <c r="Q11" i="11"/>
  <c r="O11" i="11"/>
  <c r="P11" i="11" s="1"/>
  <c r="N11" i="11"/>
  <c r="K11" i="11"/>
  <c r="L11" i="11" s="1"/>
  <c r="J11" i="11"/>
  <c r="H11" i="11"/>
  <c r="I11" i="11" s="1"/>
  <c r="G11" i="11"/>
  <c r="E11" i="11"/>
  <c r="D11" i="11"/>
  <c r="F11" i="11" s="1"/>
  <c r="V18" i="10"/>
  <c r="S18" i="10"/>
  <c r="F18" i="10"/>
  <c r="C18" i="10"/>
  <c r="B18" i="10"/>
  <c r="V17" i="10"/>
  <c r="P17" i="10"/>
  <c r="P11" i="10" s="1"/>
  <c r="F17" i="10"/>
  <c r="C17" i="10"/>
  <c r="B17" i="10"/>
  <c r="C16" i="10"/>
  <c r="C11" i="10" s="1"/>
  <c r="B16" i="10"/>
  <c r="V15" i="10"/>
  <c r="C15" i="10"/>
  <c r="B15" i="10"/>
  <c r="V14" i="10"/>
  <c r="S14" i="10"/>
  <c r="C14" i="10"/>
  <c r="B14" i="10"/>
  <c r="V13" i="10"/>
  <c r="S13" i="10"/>
  <c r="C13" i="10"/>
  <c r="B13" i="10"/>
  <c r="V12" i="10"/>
  <c r="C12" i="10"/>
  <c r="B12" i="10"/>
  <c r="U11" i="10"/>
  <c r="V11" i="10" s="1"/>
  <c r="T11" i="10"/>
  <c r="R11" i="10"/>
  <c r="S11" i="10" s="1"/>
  <c r="Q11" i="10"/>
  <c r="O11" i="10"/>
  <c r="N11" i="10"/>
  <c r="M11" i="10"/>
  <c r="L11" i="10"/>
  <c r="J11" i="10"/>
  <c r="I11" i="10"/>
  <c r="H11" i="10"/>
  <c r="G11" i="10"/>
  <c r="E11" i="10"/>
  <c r="F11" i="10" s="1"/>
  <c r="D11" i="10"/>
  <c r="C18" i="9"/>
  <c r="B18" i="9"/>
  <c r="C17" i="9"/>
  <c r="B17" i="9"/>
  <c r="C16" i="9"/>
  <c r="B16" i="9"/>
  <c r="C15" i="9"/>
  <c r="B15" i="9"/>
  <c r="C14" i="9"/>
  <c r="B14" i="9"/>
  <c r="C13" i="9"/>
  <c r="C11" i="9" s="1"/>
  <c r="B13" i="9"/>
  <c r="B11" i="9" s="1"/>
  <c r="C12" i="9"/>
  <c r="B12" i="9"/>
  <c r="J11" i="9"/>
  <c r="I11" i="9"/>
  <c r="H11" i="9"/>
  <c r="G11" i="9"/>
  <c r="F11" i="9"/>
  <c r="D11" i="9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B11" i="8" s="1"/>
  <c r="P11" i="8"/>
  <c r="O11" i="8"/>
  <c r="N11" i="8"/>
  <c r="M11" i="8"/>
  <c r="L11" i="8"/>
  <c r="K11" i="8"/>
  <c r="J11" i="8"/>
  <c r="H11" i="8"/>
  <c r="G11" i="8"/>
  <c r="F11" i="8"/>
  <c r="E11" i="8"/>
  <c r="D11" i="8"/>
  <c r="C11" i="8"/>
  <c r="C18" i="7"/>
  <c r="B18" i="7"/>
  <c r="C17" i="7"/>
  <c r="B17" i="7"/>
  <c r="C16" i="7"/>
  <c r="B16" i="7"/>
  <c r="C15" i="7"/>
  <c r="B15" i="7"/>
  <c r="C14" i="7"/>
  <c r="B14" i="7"/>
  <c r="C13" i="7"/>
  <c r="C11" i="7" s="1"/>
  <c r="B13" i="7"/>
  <c r="C12" i="7"/>
  <c r="B12" i="7"/>
  <c r="B11" i="7" s="1"/>
  <c r="L11" i="7"/>
  <c r="K11" i="7"/>
  <c r="I11" i="7"/>
  <c r="H11" i="7"/>
  <c r="E11" i="7"/>
  <c r="D11" i="7"/>
  <c r="L11" i="6"/>
  <c r="K11" i="6"/>
  <c r="C11" i="6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F11" i="5"/>
  <c r="D11" i="5"/>
  <c r="N18" i="4"/>
  <c r="M18" i="4"/>
  <c r="L18" i="4"/>
  <c r="K18" i="4"/>
  <c r="J18" i="4"/>
  <c r="I18" i="4"/>
  <c r="B18" i="4" s="1"/>
  <c r="E18" i="4"/>
  <c r="C18" i="4" s="1"/>
  <c r="D18" i="4"/>
  <c r="N17" i="4"/>
  <c r="M17" i="4"/>
  <c r="L17" i="4"/>
  <c r="K17" i="4"/>
  <c r="J17" i="4"/>
  <c r="I17" i="4"/>
  <c r="E17" i="4"/>
  <c r="D17" i="4"/>
  <c r="C17" i="4"/>
  <c r="N16" i="4"/>
  <c r="M16" i="4"/>
  <c r="L16" i="4"/>
  <c r="K16" i="4"/>
  <c r="J16" i="4"/>
  <c r="I16" i="4"/>
  <c r="E16" i="4"/>
  <c r="D16" i="4"/>
  <c r="B16" i="4"/>
  <c r="N15" i="4"/>
  <c r="M15" i="4"/>
  <c r="L15" i="4"/>
  <c r="K15" i="4"/>
  <c r="J15" i="4"/>
  <c r="I15" i="4"/>
  <c r="E15" i="4"/>
  <c r="C15" i="4" s="1"/>
  <c r="D15" i="4"/>
  <c r="B15" i="4" s="1"/>
  <c r="N14" i="4"/>
  <c r="M14" i="4"/>
  <c r="L14" i="4"/>
  <c r="K14" i="4"/>
  <c r="J14" i="4"/>
  <c r="I14" i="4"/>
  <c r="B14" i="4" s="1"/>
  <c r="E14" i="4"/>
  <c r="C14" i="4" s="1"/>
  <c r="D14" i="4"/>
  <c r="N13" i="4"/>
  <c r="M13" i="4"/>
  <c r="L13" i="4"/>
  <c r="K13" i="4"/>
  <c r="J13" i="4"/>
  <c r="I13" i="4"/>
  <c r="E13" i="4"/>
  <c r="D13" i="4"/>
  <c r="C13" i="4"/>
  <c r="N12" i="4"/>
  <c r="N11" i="4" s="1"/>
  <c r="M12" i="4"/>
  <c r="L12" i="4"/>
  <c r="K12" i="4"/>
  <c r="K11" i="4" s="1"/>
  <c r="J12" i="4"/>
  <c r="J11" i="4" s="1"/>
  <c r="I12" i="4"/>
  <c r="E12" i="4"/>
  <c r="D12" i="4"/>
  <c r="B12" i="4"/>
  <c r="G11" i="4"/>
  <c r="F11" i="4"/>
  <c r="B11" i="3"/>
  <c r="B8" i="3"/>
  <c r="B7" i="3"/>
  <c r="F11" i="2"/>
  <c r="B11" i="2"/>
  <c r="H10" i="2"/>
  <c r="B10" i="2"/>
  <c r="F8" i="2"/>
  <c r="B8" i="2"/>
  <c r="H7" i="2"/>
  <c r="G7" i="2"/>
  <c r="B7" i="2"/>
  <c r="F18" i="1"/>
  <c r="F17" i="1"/>
  <c r="F16" i="1"/>
  <c r="F15" i="1"/>
  <c r="F14" i="1"/>
  <c r="F13" i="1"/>
  <c r="F12" i="1"/>
  <c r="D11" i="1"/>
  <c r="C11" i="1"/>
  <c r="B11" i="1"/>
  <c r="F11" i="12" l="1"/>
  <c r="C11" i="12"/>
  <c r="B11" i="12"/>
  <c r="E11" i="4"/>
  <c r="C12" i="4"/>
  <c r="L11" i="4"/>
  <c r="B13" i="4"/>
  <c r="B11" i="4" s="1"/>
  <c r="C16" i="4"/>
  <c r="B17" i="4"/>
  <c r="C11" i="11"/>
  <c r="P11" i="12"/>
  <c r="I11" i="4"/>
  <c r="M11" i="4"/>
  <c r="B11" i="10"/>
  <c r="C11" i="5"/>
  <c r="B11" i="5"/>
  <c r="F7" i="2"/>
  <c r="D11" i="4"/>
  <c r="C11" i="4" l="1"/>
</calcChain>
</file>

<file path=xl/sharedStrings.xml><?xml version="1.0" encoding="utf-8"?>
<sst xmlns="http://schemas.openxmlformats.org/spreadsheetml/2006/main" count="1026" uniqueCount="291">
  <si>
    <t>1. 농가 및 농가인구</t>
    <phoneticPr fontId="4" type="noConversion"/>
  </si>
  <si>
    <t>FARM HOUSEHOLDS AND POPULATION</t>
    <phoneticPr fontId="3" type="noConversion"/>
  </si>
  <si>
    <t>단위 : 가구, 명</t>
    <phoneticPr fontId="3" type="noConversion"/>
  </si>
  <si>
    <t>Unit : household , person</t>
    <phoneticPr fontId="3" type="noConversion"/>
  </si>
  <si>
    <t>연   별</t>
    <phoneticPr fontId="3" type="noConversion"/>
  </si>
  <si>
    <t xml:space="preserve">                    농          가          Farm  households</t>
    <phoneticPr fontId="4" type="noConversion"/>
  </si>
  <si>
    <t xml:space="preserve"> 농  가  인  구      Farm population</t>
    <phoneticPr fontId="4" type="noConversion"/>
  </si>
  <si>
    <t>읍면별</t>
    <phoneticPr fontId="3" type="noConversion"/>
  </si>
  <si>
    <t>계</t>
  </si>
  <si>
    <t>전     업</t>
    <phoneticPr fontId="3" type="noConversion"/>
  </si>
  <si>
    <t>겸     업</t>
    <phoneticPr fontId="3" type="noConversion"/>
  </si>
  <si>
    <t xml:space="preserve">    합    계      Total</t>
    <phoneticPr fontId="4" type="noConversion"/>
  </si>
  <si>
    <t>Year &amp;</t>
    <phoneticPr fontId="3" type="noConversion"/>
  </si>
  <si>
    <t>계</t>
    <phoneticPr fontId="4" type="noConversion"/>
  </si>
  <si>
    <t xml:space="preserve">남 </t>
    <phoneticPr fontId="4" type="noConversion"/>
  </si>
  <si>
    <t>여</t>
    <phoneticPr fontId="4" type="noConversion"/>
  </si>
  <si>
    <t>Eup Myeon</t>
  </si>
  <si>
    <t>Total</t>
  </si>
  <si>
    <t>Full - time</t>
  </si>
  <si>
    <t>part - time</t>
  </si>
  <si>
    <t xml:space="preserve"> Male</t>
    <phoneticPr fontId="4" type="noConversion"/>
  </si>
  <si>
    <t xml:space="preserve"> Female</t>
    <phoneticPr fontId="4" type="noConversion"/>
  </si>
  <si>
    <t>장수읍
Jangsu-eup</t>
    <phoneticPr fontId="3" type="noConversion"/>
  </si>
  <si>
    <t>산서면
Sanseo-myeon</t>
    <phoneticPr fontId="3" type="noConversion"/>
  </si>
  <si>
    <t>번암면
Beonam-myeon</t>
    <phoneticPr fontId="3" type="noConversion"/>
  </si>
  <si>
    <t>장계면
Janggye-myeon</t>
    <phoneticPr fontId="3" type="noConversion"/>
  </si>
  <si>
    <t>천천면
Cheoncheon-myeon</t>
    <phoneticPr fontId="3" type="noConversion"/>
  </si>
  <si>
    <t>계남면
Gyenam-myeon</t>
    <phoneticPr fontId="3" type="noConversion"/>
  </si>
  <si>
    <t>계북면
Gyebuk-myeon</t>
    <phoneticPr fontId="3" type="noConversion"/>
  </si>
  <si>
    <t>자료 : 농업정책과</t>
    <phoneticPr fontId="4" type="noConversion"/>
  </si>
  <si>
    <t>2.  경 지 면 적</t>
    <phoneticPr fontId="3" type="noConversion"/>
  </si>
  <si>
    <t>AREA OF CULTIVATED LAND</t>
    <phoneticPr fontId="4" type="noConversion"/>
  </si>
  <si>
    <t xml:space="preserve">단위 : ㏊ </t>
    <phoneticPr fontId="4" type="noConversion"/>
  </si>
  <si>
    <t>Unit : ㏊</t>
    <phoneticPr fontId="4" type="noConversion"/>
  </si>
  <si>
    <t>합  계</t>
    <phoneticPr fontId="3" type="noConversion"/>
  </si>
  <si>
    <t>가구당 경지면적     Area of cultivated land per household</t>
    <phoneticPr fontId="4" type="noConversion"/>
  </si>
  <si>
    <t>연   별</t>
  </si>
  <si>
    <t>논</t>
  </si>
  <si>
    <t>밭</t>
    <phoneticPr fontId="4" type="noConversion"/>
  </si>
  <si>
    <t>계</t>
    <phoneticPr fontId="4" type="noConversion"/>
  </si>
  <si>
    <t>밭</t>
  </si>
  <si>
    <t>Year</t>
    <phoneticPr fontId="3" type="noConversion"/>
  </si>
  <si>
    <t>Total</t>
    <phoneticPr fontId="3" type="noConversion"/>
  </si>
  <si>
    <t>Rice Paddy</t>
    <phoneticPr fontId="4" type="noConversion"/>
  </si>
  <si>
    <t>Dry Paddy</t>
    <phoneticPr fontId="4" type="noConversion"/>
  </si>
  <si>
    <t>Paddy field</t>
    <phoneticPr fontId="4" type="noConversion"/>
  </si>
  <si>
    <t>Field</t>
    <phoneticPr fontId="4" type="noConversion"/>
  </si>
  <si>
    <t>자료 : 농업정책과</t>
    <phoneticPr fontId="4" type="noConversion"/>
  </si>
  <si>
    <t>3. 농업진흥지역 지정</t>
    <phoneticPr fontId="4" type="noConversion"/>
  </si>
  <si>
    <t>LAND DESIGNATED FOR AGRICULTURAL PROMOTION</t>
    <phoneticPr fontId="4" type="noConversion"/>
  </si>
  <si>
    <t>단위 : ㏊</t>
  </si>
  <si>
    <t>Unit : ㏊</t>
  </si>
  <si>
    <t>합    계</t>
    <phoneticPr fontId="11" type="noConversion"/>
  </si>
  <si>
    <t>농 업 진 흥 구 역</t>
    <phoneticPr fontId="4" type="noConversion"/>
  </si>
  <si>
    <t>농 업 보 호 구 역</t>
    <phoneticPr fontId="11" type="noConversion"/>
  </si>
  <si>
    <t>Year</t>
    <phoneticPr fontId="11" type="noConversion"/>
  </si>
  <si>
    <t xml:space="preserve"> 면     적</t>
    <phoneticPr fontId="4" type="noConversion"/>
  </si>
  <si>
    <t>Area</t>
    <phoneticPr fontId="4" type="noConversion"/>
  </si>
  <si>
    <t>Agricultural Promotion land</t>
    <phoneticPr fontId="4" type="noConversion"/>
  </si>
  <si>
    <t>Agricultural conservation land</t>
    <phoneticPr fontId="4" type="noConversion"/>
  </si>
  <si>
    <t>4. 식량작물 생산량(정곡)</t>
    <phoneticPr fontId="4" type="noConversion"/>
  </si>
  <si>
    <t>PRODUCTION OF FOOD GRAIN (POLISHED)</t>
    <phoneticPr fontId="11" type="noConversion"/>
  </si>
  <si>
    <t>단위 : ㏊,  M/T</t>
  </si>
  <si>
    <t>Unit : ㏊,  M/T</t>
  </si>
  <si>
    <t>연   별</t>
    <phoneticPr fontId="3" type="noConversion"/>
  </si>
  <si>
    <t xml:space="preserve">         합      계         Total</t>
    <phoneticPr fontId="4" type="noConversion"/>
  </si>
  <si>
    <t>미    곡        Rice</t>
  </si>
  <si>
    <t>맥    류      Wheat &amp; Barley</t>
    <phoneticPr fontId="3" type="noConversion"/>
  </si>
  <si>
    <t>잡곡    Miscellaneous grains</t>
    <phoneticPr fontId="11" type="noConversion"/>
  </si>
  <si>
    <t>두    류      Beans</t>
    <phoneticPr fontId="11" type="noConversion"/>
  </si>
  <si>
    <t>서    류      Potatoes</t>
  </si>
  <si>
    <t>읍면별</t>
    <phoneticPr fontId="3" type="noConversion"/>
  </si>
  <si>
    <t>면    적</t>
  </si>
  <si>
    <t>생 산 량</t>
  </si>
  <si>
    <t>Year &amp;</t>
    <phoneticPr fontId="3" type="noConversion"/>
  </si>
  <si>
    <t>Area</t>
  </si>
  <si>
    <t>Production</t>
  </si>
  <si>
    <t>-</t>
    <phoneticPr fontId="11" type="noConversion"/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</si>
  <si>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</si>
  <si>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</si>
  <si>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</si>
  <si>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</si>
  <si>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</si>
  <si>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</si>
  <si>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</si>
  <si>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자료 : 농업정책과</t>
    <phoneticPr fontId="4" type="noConversion"/>
  </si>
  <si>
    <t>4-1. 미        곡</t>
    <phoneticPr fontId="4" type="noConversion"/>
  </si>
  <si>
    <t xml:space="preserve">R I C E </t>
    <phoneticPr fontId="4" type="noConversion"/>
  </si>
  <si>
    <t>단위 : ㏊, M/T</t>
    <phoneticPr fontId="4" type="noConversion"/>
  </si>
  <si>
    <t>Unit : ㏊,  M/T</t>
    <phoneticPr fontId="4" type="noConversion"/>
  </si>
  <si>
    <t>합      계             Total</t>
  </si>
  <si>
    <t>논     벼</t>
    <phoneticPr fontId="11" type="noConversion"/>
  </si>
  <si>
    <t>Paddy Rice</t>
  </si>
  <si>
    <t>밭     벼           Upland   rice</t>
    <phoneticPr fontId="11" type="noConversion"/>
  </si>
  <si>
    <t>읍면별</t>
    <phoneticPr fontId="3" type="noConversion"/>
  </si>
  <si>
    <t>생산량</t>
    <phoneticPr fontId="11" type="noConversion"/>
  </si>
  <si>
    <t>생산량</t>
  </si>
  <si>
    <t>Year &amp;</t>
    <phoneticPr fontId="3" type="noConversion"/>
  </si>
  <si>
    <t xml:space="preserve"> Production</t>
    <phoneticPr fontId="4" type="noConversion"/>
  </si>
  <si>
    <t>kg/10a</t>
    <phoneticPr fontId="4" type="noConversion"/>
  </si>
  <si>
    <t>4-2. 맥        류</t>
    <phoneticPr fontId="4" type="noConversion"/>
  </si>
  <si>
    <t xml:space="preserve">WHEAT AND BARLEY </t>
    <phoneticPr fontId="4" type="noConversion"/>
  </si>
  <si>
    <t>단위 : ㏊, M/T</t>
    <phoneticPr fontId="4" type="noConversion"/>
  </si>
  <si>
    <t>Unit : ㏊, M/T</t>
    <phoneticPr fontId="4" type="noConversion"/>
  </si>
  <si>
    <t>연   별</t>
    <phoneticPr fontId="3" type="noConversion"/>
  </si>
  <si>
    <t>합  계       Total</t>
  </si>
  <si>
    <t>겉보리   Unhulled barley</t>
    <phoneticPr fontId="11" type="noConversion"/>
  </si>
  <si>
    <t>쌀보리   Naked Barley</t>
    <phoneticPr fontId="3" type="noConversion"/>
  </si>
  <si>
    <t>밀       Wheat</t>
    <phoneticPr fontId="4" type="noConversion"/>
  </si>
  <si>
    <t>호    밀       Rye</t>
    <phoneticPr fontId="11" type="noConversion"/>
  </si>
  <si>
    <t>맥주보리      Beer  barley</t>
    <phoneticPr fontId="11" type="noConversion"/>
  </si>
  <si>
    <t>-</t>
  </si>
  <si>
    <t>4-3.  잡        곡</t>
    <phoneticPr fontId="4" type="noConversion"/>
  </si>
  <si>
    <t>MISCELLANEOUS  GRAINS</t>
    <phoneticPr fontId="4" type="noConversion"/>
  </si>
  <si>
    <t>단위 : ㏊,  M/T</t>
    <phoneticPr fontId="4" type="noConversion"/>
  </si>
  <si>
    <t>Unit : ㏊,  M/T</t>
    <phoneticPr fontId="4" type="noConversion"/>
  </si>
  <si>
    <t>옥수수      Corn</t>
  </si>
  <si>
    <t>메   밀       Buck  wheat</t>
    <phoneticPr fontId="11" type="noConversion"/>
  </si>
  <si>
    <t>기    타      Others</t>
  </si>
  <si>
    <t xml:space="preserve"> Production</t>
    <phoneticPr fontId="4" type="noConversion"/>
  </si>
  <si>
    <t>kg/10a</t>
    <phoneticPr fontId="4" type="noConversion"/>
  </si>
  <si>
    <t xml:space="preserve"> </t>
    <phoneticPr fontId="3" type="noConversion"/>
  </si>
  <si>
    <t>자료 : 농업정책과</t>
    <phoneticPr fontId="4" type="noConversion"/>
  </si>
  <si>
    <t>4-4.  두        류</t>
    <phoneticPr fontId="4" type="noConversion"/>
  </si>
  <si>
    <t>B E A N S</t>
    <phoneticPr fontId="4" type="noConversion"/>
  </si>
  <si>
    <t>콩      Soy  beans</t>
  </si>
  <si>
    <t xml:space="preserve">      팥    </t>
    <phoneticPr fontId="4" type="noConversion"/>
  </si>
  <si>
    <t xml:space="preserve"> Red  beans</t>
    <phoneticPr fontId="4" type="noConversion"/>
  </si>
  <si>
    <t>녹    두       Green  beans</t>
  </si>
  <si>
    <t>기     타          Others</t>
  </si>
  <si>
    <t>면     적</t>
  </si>
  <si>
    <t>4-5.  서       류</t>
    <phoneticPr fontId="4" type="noConversion"/>
  </si>
  <si>
    <t>POTATOES</t>
    <phoneticPr fontId="11" type="noConversion"/>
  </si>
  <si>
    <t>합      계            Total</t>
    <phoneticPr fontId="11" type="noConversion"/>
  </si>
  <si>
    <t xml:space="preserve">           고     구     마            </t>
    <phoneticPr fontId="3" type="noConversion"/>
  </si>
  <si>
    <t>Sweet potato</t>
    <phoneticPr fontId="11" type="noConversion"/>
  </si>
  <si>
    <t>감        자            White  potato</t>
    <phoneticPr fontId="11" type="noConversion"/>
  </si>
  <si>
    <t>면  적</t>
  </si>
  <si>
    <t>생  산  량</t>
    <phoneticPr fontId="11" type="noConversion"/>
  </si>
  <si>
    <t>면 적</t>
  </si>
  <si>
    <t xml:space="preserve">       생  산  량    production</t>
    <phoneticPr fontId="4" type="noConversion"/>
  </si>
  <si>
    <t xml:space="preserve"> Production</t>
    <phoneticPr fontId="11" type="noConversion"/>
  </si>
  <si>
    <t>kg/10a</t>
    <phoneticPr fontId="11" type="noConversion"/>
  </si>
  <si>
    <t>kg/10a</t>
    <phoneticPr fontId="11" type="noConversion"/>
  </si>
  <si>
    <t>5. 채소류 생산량</t>
    <phoneticPr fontId="4" type="noConversion"/>
  </si>
  <si>
    <t>VEGETABLE PRODUCTION</t>
    <phoneticPr fontId="4" type="noConversion"/>
  </si>
  <si>
    <t>과          채          류</t>
    <phoneticPr fontId="4" type="noConversion"/>
  </si>
  <si>
    <t>Fruit  Vegetables</t>
    <phoneticPr fontId="4" type="noConversion"/>
  </si>
  <si>
    <t>면  적</t>
    <phoneticPr fontId="4" type="noConversion"/>
  </si>
  <si>
    <t xml:space="preserve">   수  박    Watermelon</t>
    <phoneticPr fontId="4" type="noConversion"/>
  </si>
  <si>
    <t>참   외  Sweet  Melon</t>
    <phoneticPr fontId="11" type="noConversion"/>
  </si>
  <si>
    <t>딸  기</t>
    <phoneticPr fontId="4" type="noConversion"/>
  </si>
  <si>
    <t xml:space="preserve">Strawberry </t>
    <phoneticPr fontId="11" type="noConversion"/>
  </si>
  <si>
    <t>오   이     Cucumber</t>
    <phoneticPr fontId="11" type="noConversion"/>
  </si>
  <si>
    <t>호   박   Pumpkin</t>
  </si>
  <si>
    <t>토 마 토  Tomato</t>
  </si>
  <si>
    <t>Year &amp;</t>
    <phoneticPr fontId="3" type="noConversion"/>
  </si>
  <si>
    <t>면 적</t>
    <phoneticPr fontId="4" type="noConversion"/>
  </si>
  <si>
    <t xml:space="preserve"> 채소류 생산량(속1)</t>
    <phoneticPr fontId="4" type="noConversion"/>
  </si>
  <si>
    <t>VEGETABLE PRODUCTION(Cont'd 1)</t>
    <phoneticPr fontId="4" type="noConversion"/>
  </si>
  <si>
    <t>Unit : ㏊, M/T</t>
    <phoneticPr fontId="4" type="noConversion"/>
  </si>
  <si>
    <t xml:space="preserve"> 엽   체    류 </t>
    <phoneticPr fontId="4" type="noConversion"/>
  </si>
  <si>
    <t>Leafy and Stem Vegetables</t>
    <phoneticPr fontId="11" type="noConversion"/>
  </si>
  <si>
    <t>근 채 류   Root Vegetables</t>
    <phoneticPr fontId="4" type="noConversion"/>
  </si>
  <si>
    <t>배 추   Chinese Cabbage</t>
    <phoneticPr fontId="4" type="noConversion"/>
  </si>
  <si>
    <t>시 금 치 Spinach</t>
    <phoneticPr fontId="4" type="noConversion"/>
  </si>
  <si>
    <t>상  추   Lettuce</t>
    <phoneticPr fontId="4" type="noConversion"/>
  </si>
  <si>
    <t xml:space="preserve">             양 배 추   Cabbage</t>
    <phoneticPr fontId="4" type="noConversion"/>
  </si>
  <si>
    <t>무   Radish</t>
    <phoneticPr fontId="4" type="noConversion"/>
  </si>
  <si>
    <t>당  근 Carrot</t>
    <phoneticPr fontId="4" type="noConversion"/>
  </si>
  <si>
    <t>면 적</t>
    <phoneticPr fontId="4" type="noConversion"/>
  </si>
  <si>
    <t>Eup Myeon</t>
    <phoneticPr fontId="11" type="noConversion"/>
  </si>
  <si>
    <t xml:space="preserve"> 채소류 생산량(속2)</t>
    <phoneticPr fontId="4" type="noConversion"/>
  </si>
  <si>
    <t>VEGETABLE PRODUCTION(Cont'd 2)</t>
    <phoneticPr fontId="4" type="noConversion"/>
  </si>
  <si>
    <t>조  미  채  소</t>
    <phoneticPr fontId="4" type="noConversion"/>
  </si>
  <si>
    <t>고  추   Red    Pepper</t>
    <phoneticPr fontId="4" type="noConversion"/>
  </si>
  <si>
    <t>양  파   Onion</t>
  </si>
  <si>
    <t>생  강  Ginger</t>
    <phoneticPr fontId="4" type="noConversion"/>
  </si>
  <si>
    <t xml:space="preserve">마 늘  Garlic </t>
    <phoneticPr fontId="4" type="noConversion"/>
  </si>
  <si>
    <t>6. 특용작물 생산량</t>
    <phoneticPr fontId="4" type="noConversion"/>
  </si>
  <si>
    <t>PRODUCTION OF OIL SEEDS AND CASH CROPS</t>
    <phoneticPr fontId="4" type="noConversion"/>
  </si>
  <si>
    <t>단위 : ㏊, M/T</t>
    <phoneticPr fontId="4" type="noConversion"/>
  </si>
  <si>
    <t>Unit : ㏊, M/T</t>
    <phoneticPr fontId="4" type="noConversion"/>
  </si>
  <si>
    <t>연   별</t>
    <phoneticPr fontId="3" type="noConversion"/>
  </si>
  <si>
    <t>참   깨</t>
    <phoneticPr fontId="4" type="noConversion"/>
  </si>
  <si>
    <t>들   깨</t>
    <phoneticPr fontId="4" type="noConversion"/>
  </si>
  <si>
    <t>땅   콩</t>
    <phoneticPr fontId="3" type="noConversion"/>
  </si>
  <si>
    <t>유   채</t>
    <phoneticPr fontId="3" type="noConversion"/>
  </si>
  <si>
    <t>Sesame</t>
    <phoneticPr fontId="4" type="noConversion"/>
  </si>
  <si>
    <t>Wild Seed</t>
    <phoneticPr fontId="4" type="noConversion"/>
  </si>
  <si>
    <t>Peanut</t>
    <phoneticPr fontId="4" type="noConversion"/>
  </si>
  <si>
    <t>Rapeseed</t>
    <phoneticPr fontId="4" type="noConversion"/>
  </si>
  <si>
    <t>면   적</t>
    <phoneticPr fontId="11" type="noConversion"/>
  </si>
  <si>
    <t xml:space="preserve"> Production</t>
    <phoneticPr fontId="4" type="noConversion"/>
  </si>
  <si>
    <t>kg/10a</t>
    <phoneticPr fontId="4" type="noConversion"/>
  </si>
  <si>
    <t>8. 공공비축 미곡 매입실적</t>
    <phoneticPr fontId="4" type="noConversion"/>
  </si>
  <si>
    <t>GOVERNMENT-PURCHASED RICE BY 
CLASS AND KIND(POLISHED RICE)</t>
    <phoneticPr fontId="4" type="noConversion"/>
  </si>
  <si>
    <t>단위 : 1,000kg</t>
    <phoneticPr fontId="4" type="noConversion"/>
  </si>
  <si>
    <t>Unit : 1,000kg</t>
    <phoneticPr fontId="4" type="noConversion"/>
  </si>
  <si>
    <t>연   별</t>
    <phoneticPr fontId="3" type="noConversion"/>
  </si>
  <si>
    <t>실    적</t>
  </si>
  <si>
    <t>등      급      별</t>
    <phoneticPr fontId="4" type="noConversion"/>
  </si>
  <si>
    <t>By Class</t>
    <phoneticPr fontId="11" type="noConversion"/>
  </si>
  <si>
    <t>종      류      별                   By Kind</t>
    <phoneticPr fontId="3" type="noConversion"/>
  </si>
  <si>
    <t>읍면별</t>
    <phoneticPr fontId="3" type="noConversion"/>
  </si>
  <si>
    <t>특등</t>
    <phoneticPr fontId="11" type="noConversion"/>
  </si>
  <si>
    <t>1  등</t>
  </si>
  <si>
    <t>2  등</t>
  </si>
  <si>
    <t>3  등</t>
    <phoneticPr fontId="11" type="noConversion"/>
  </si>
  <si>
    <t>잠정등외</t>
    <phoneticPr fontId="11" type="noConversion"/>
  </si>
  <si>
    <t>일반매입</t>
  </si>
  <si>
    <t>종    자</t>
  </si>
  <si>
    <t xml:space="preserve">기     타 </t>
    <phoneticPr fontId="4" type="noConversion"/>
  </si>
  <si>
    <t>Year &amp;</t>
    <phoneticPr fontId="3" type="noConversion"/>
  </si>
  <si>
    <t>Purchased</t>
    <phoneticPr fontId="11" type="noConversion"/>
  </si>
  <si>
    <t xml:space="preserve">Potential </t>
    <phoneticPr fontId="11" type="noConversion"/>
  </si>
  <si>
    <t>Ordinary</t>
    <phoneticPr fontId="11" type="noConversion"/>
  </si>
  <si>
    <t>(회 수)</t>
    <phoneticPr fontId="11" type="noConversion"/>
  </si>
  <si>
    <t>Quantity</t>
    <phoneticPr fontId="11" type="noConversion"/>
  </si>
  <si>
    <t>Premium</t>
    <phoneticPr fontId="11" type="noConversion"/>
  </si>
  <si>
    <t>1st Grade</t>
  </si>
  <si>
    <t>2nd Grade</t>
  </si>
  <si>
    <t>3rd Grade</t>
    <phoneticPr fontId="11" type="noConversion"/>
  </si>
  <si>
    <t>off-grade</t>
    <phoneticPr fontId="11" type="noConversion"/>
  </si>
  <si>
    <t>Purchase</t>
    <phoneticPr fontId="11" type="noConversion"/>
  </si>
  <si>
    <t>Seed</t>
  </si>
  <si>
    <t>Others</t>
  </si>
  <si>
    <t>자료 : 농업정책과</t>
    <phoneticPr fontId="4" type="noConversion"/>
  </si>
  <si>
    <t>9. 정부관리양곡 보관창고</t>
    <phoneticPr fontId="4" type="noConversion"/>
  </si>
  <si>
    <t>WAREHOUSE OF GOVERNMENT-CONTROLLED GRAINS</t>
    <phoneticPr fontId="4" type="noConversion"/>
  </si>
  <si>
    <t>단위 : 개소, ㎡, M/T</t>
    <phoneticPr fontId="4" type="noConversion"/>
  </si>
  <si>
    <t>Unit : number, ㎡, M/T</t>
    <phoneticPr fontId="11" type="noConversion"/>
  </si>
  <si>
    <t>연   별</t>
    <phoneticPr fontId="3" type="noConversion"/>
  </si>
  <si>
    <t>합    계      Total</t>
  </si>
  <si>
    <t>정부창고 Government-run Warehouse</t>
    <phoneticPr fontId="11" type="noConversion"/>
  </si>
  <si>
    <t>농협창고</t>
    <phoneticPr fontId="4" type="noConversion"/>
  </si>
  <si>
    <t>NCAF-run WareHouse</t>
    <phoneticPr fontId="11" type="noConversion"/>
  </si>
  <si>
    <t>통운창고  Korea Express-run Warehouse</t>
    <phoneticPr fontId="11" type="noConversion"/>
  </si>
  <si>
    <t>민간창고     Private Warehouse</t>
    <phoneticPr fontId="11" type="noConversion"/>
  </si>
  <si>
    <t>읍면별</t>
    <phoneticPr fontId="3" type="noConversion"/>
  </si>
  <si>
    <t>동 수</t>
    <phoneticPr fontId="11" type="noConversion"/>
  </si>
  <si>
    <t>보관능력</t>
  </si>
  <si>
    <t>동  수</t>
  </si>
  <si>
    <t>면적</t>
  </si>
  <si>
    <t>동    수</t>
  </si>
  <si>
    <t>Year &amp;</t>
    <phoneticPr fontId="3" type="noConversion"/>
  </si>
  <si>
    <t xml:space="preserve">No.of </t>
    <phoneticPr fontId="11" type="noConversion"/>
  </si>
  <si>
    <t>Capacity</t>
  </si>
  <si>
    <t>No. of</t>
  </si>
  <si>
    <t>Where houses</t>
    <phoneticPr fontId="4" type="noConversion"/>
  </si>
  <si>
    <t>Where houses</t>
    <phoneticPr fontId="11" type="noConversion"/>
  </si>
  <si>
    <t>Area</t>
    <phoneticPr fontId="11" type="noConversion"/>
  </si>
  <si>
    <t>of Custody</t>
    <phoneticPr fontId="4" type="noConversion"/>
  </si>
  <si>
    <t>Building</t>
    <phoneticPr fontId="4" type="noConversion"/>
  </si>
  <si>
    <t>of Custody</t>
    <phoneticPr fontId="4" type="noConversion"/>
  </si>
  <si>
    <t>of Custody</t>
    <phoneticPr fontId="4" type="noConversion"/>
  </si>
  <si>
    <t>Where houses</t>
    <phoneticPr fontId="4" type="noConversion"/>
  </si>
  <si>
    <t>Area</t>
    <phoneticPr fontId="11" type="noConversion"/>
  </si>
  <si>
    <t>of Custody</t>
    <phoneticPr fontId="4" type="noConversion"/>
  </si>
  <si>
    <t>자료 : 농업정책과</t>
    <phoneticPr fontId="4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</si>
  <si>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</si>
  <si>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</si>
  <si>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</si>
  <si>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</si>
  <si>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1.090.6</t>
    <phoneticPr fontId="28" type="noConversion"/>
  </si>
  <si>
    <t>Others</t>
    <phoneticPr fontId="4" type="noConversion"/>
  </si>
  <si>
    <t>Persimmon</t>
    <phoneticPr fontId="4" type="noConversion"/>
  </si>
  <si>
    <t>Orange</t>
    <phoneticPr fontId="11" type="noConversion"/>
  </si>
  <si>
    <t>Grape</t>
    <phoneticPr fontId="4" type="noConversion"/>
  </si>
  <si>
    <t>Peach</t>
    <phoneticPr fontId="4" type="noConversion"/>
  </si>
  <si>
    <t>기      타</t>
  </si>
  <si>
    <t>포  도</t>
  </si>
  <si>
    <t>복  숭  아</t>
  </si>
  <si>
    <t>배</t>
  </si>
  <si>
    <t>사    과</t>
    <phoneticPr fontId="11" type="noConversion"/>
  </si>
  <si>
    <t>합    계</t>
  </si>
  <si>
    <t>자료 : 농업기술센터 과수과</t>
    <phoneticPr fontId="4" type="noConversion"/>
  </si>
  <si>
    <t>-</t>
    <phoneticPr fontId="3" type="noConversion"/>
  </si>
  <si>
    <t>계남면
Gyenam-myeon</t>
    <phoneticPr fontId="3" type="noConversion"/>
  </si>
  <si>
    <t>천천면
Cheoncheon-myeon</t>
    <phoneticPr fontId="3" type="noConversion"/>
  </si>
  <si>
    <t>-</t>
    <phoneticPr fontId="3" type="noConversion"/>
  </si>
  <si>
    <t>산서면
Sanseo-myeon</t>
    <phoneticPr fontId="3" type="noConversion"/>
  </si>
  <si>
    <t>kg/10a</t>
    <phoneticPr fontId="4" type="noConversion"/>
  </si>
  <si>
    <t xml:space="preserve"> Production</t>
    <phoneticPr fontId="4" type="noConversion"/>
  </si>
  <si>
    <t>Pear</t>
    <phoneticPr fontId="4" type="noConversion"/>
  </si>
  <si>
    <t>Apple</t>
    <phoneticPr fontId="4" type="noConversion"/>
  </si>
  <si>
    <t>감</t>
    <phoneticPr fontId="11" type="noConversion"/>
  </si>
  <si>
    <t>감  귤</t>
    <phoneticPr fontId="11" type="noConversion"/>
  </si>
  <si>
    <t>Unit : ㏊,  M/T</t>
    <phoneticPr fontId="4" type="noConversion"/>
  </si>
  <si>
    <t>FRUIT  PRODUCTION</t>
    <phoneticPr fontId="11" type="noConversion"/>
  </si>
  <si>
    <t>7. 과실류 생산량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</si>
</sst>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43" formatCode="_-* #,##0.00_-;\-* #,##0.00_-;_-* &quot;-&quot;??_-;_-@_-"/>
    <numFmt numFmtId="176" formatCode="#,##0;[Red]#,##0"/>
    <numFmt numFmtId="177" formatCode="#,##0_);[Red]\(#,##0\)"/>
    <numFmt numFmtId="178" formatCode="0.0_ "/>
    <numFmt numFmtId="179" formatCode="0.00_);[Red]\(0.00\)"/>
    <numFmt numFmtId="180" formatCode="_ * #,##0.0_ ;_ * \-#,##0.0_ ;_ * &quot;-&quot;_ ;_ @_ "/>
    <numFmt numFmtId="181" formatCode="_ * #,##0_ ;_ * \-#,##0_ ;_ * &quot;-&quot;_ ;_ @_ "/>
    <numFmt numFmtId="182" formatCode="#,##0.0_);[Red]\(#,##0.0\)"/>
    <numFmt numFmtId="183" formatCode="#,##0.0_ "/>
    <numFmt numFmtId="184" formatCode="#,##0_ "/>
    <numFmt numFmtId="185" formatCode="0.0_);[Red]\(0.0\)"/>
    <numFmt numFmtId="186" formatCode="#,##0_);\(#,##0\)"/>
    <numFmt numFmtId="187" formatCode="0_ "/>
    <numFmt numFmtId="188" formatCode="_-* #,##0.0_-;\-* #,##0.0_-;_-* &quot;-&quot;_-;_-@_-"/>
    <numFmt numFmtId="189" formatCode="#,##0.00_ "/>
    <numFmt numFmtId="190" formatCode="#,##0;&quot;₩&quot;&quot;₩&quot;&quot;₩&quot;&quot;₩&quot;\(#,##0&quot;₩&quot;&quot;₩&quot;&quot;₩&quot;&quot;₩&quot;\)"/>
    <numFmt numFmtId="191" formatCode="_ * #,##0.00_ ;_ * \-#,##0.00_ ;_ * &quot;-&quot;??_ ;_ @_ "/>
    <numFmt numFmtId="192" formatCode="&quot;$&quot;#,##0.0_);&quot;₩&quot;&quot;₩&quot;&quot;₩&quot;&quot;₩&quot;\(&quot;$&quot;#,##0.0&quot;₩&quot;&quot;₩&quot;&quot;₩&quot;&quot;₩&quot;\)"/>
    <numFmt numFmtId="193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4" formatCode="_-* #,##0\ _D_M_-;\-* #,##0\ _D_M_-;_-* &quot;-&quot;\ _D_M_-;_-@_-"/>
    <numFmt numFmtId="195" formatCode="_-* #,##0.00\ _D_M_-;\-* #,##0.00\ _D_M_-;_-* &quot;-&quot;??\ _D_M_-;_-@_-"/>
    <numFmt numFmtId="196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7" formatCode="#,##0.000_);&quot;₩&quot;&quot;₩&quot;&quot;₩&quot;&quot;₩&quot;\(#,##0.000&quot;₩&quot;&quot;₩&quot;&quot;₩&quot;&quot;₩&quot;\)"/>
    <numFmt numFmtId="198" formatCode="_(* #,##0_);_(* \(#,##0\);_(* &quot;-&quot;_);_(@_)"/>
    <numFmt numFmtId="199" formatCode="#,##0.000_ "/>
    <numFmt numFmtId="200" formatCode="0_);[Red]\(0\)"/>
    <numFmt numFmtId="201" formatCode="\-"/>
  </numFmts>
  <fonts count="3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9"/>
      <color theme="1"/>
      <name val="새굴림"/>
      <family val="1"/>
      <charset val="129"/>
    </font>
    <font>
      <b/>
      <sz val="9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11"/>
      <name val="새굴림"/>
      <family val="1"/>
      <charset val="129"/>
    </font>
    <font>
      <b/>
      <sz val="16"/>
      <name val="돋움체"/>
      <family val="3"/>
      <charset val="129"/>
    </font>
    <font>
      <sz val="9"/>
      <color indexed="8"/>
      <name val="새굴림"/>
      <family val="1"/>
      <charset val="129"/>
    </font>
    <font>
      <sz val="12"/>
      <name val="바탕체"/>
      <family val="1"/>
      <charset val="129"/>
    </font>
    <font>
      <sz val="9"/>
      <color rgb="FF000000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b/>
      <sz val="11"/>
      <name val="새굴림"/>
      <family val="1"/>
      <charset val="129"/>
    </font>
    <font>
      <sz val="8"/>
      <name val="새굴림"/>
      <family val="1"/>
      <charset val="129"/>
    </font>
    <font>
      <b/>
      <sz val="8"/>
      <name val="새굴림"/>
      <family val="1"/>
      <charset val="129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1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새굴림"/>
      <family val="1"/>
      <charset val="129"/>
    </font>
    <font>
      <sz val="9"/>
      <name val="굴림체"/>
      <family val="3"/>
      <charset val="129"/>
    </font>
    <font>
      <b/>
      <sz val="10"/>
      <name val="새굴림"/>
      <family val="1"/>
      <charset val="129"/>
    </font>
    <font>
      <b/>
      <sz val="6"/>
      <color rgb="FFFF0000"/>
      <name val="새굴림"/>
      <family val="1"/>
      <charset val="129"/>
    </font>
    <font>
      <b/>
      <sz val="7"/>
      <color rgb="FFFF0000"/>
      <name val="새굴림"/>
      <family val="1"/>
      <charset val="129"/>
    </font>
    <font>
      <sz val="7"/>
      <name val="새굴림"/>
      <family val="1"/>
      <charset val="129"/>
    </font>
    <font>
      <b/>
      <sz val="11"/>
      <color rgb="FFFF0000"/>
      <name val="새굴림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1" fontId="13" fillId="0" borderId="0" applyProtection="0"/>
    <xf numFmtId="0" fontId="1" fillId="0" borderId="0"/>
    <xf numFmtId="0" fontId="19" fillId="0" borderId="0"/>
    <xf numFmtId="38" fontId="20" fillId="0" borderId="0" applyFill="0" applyBorder="0" applyAlignment="0" applyProtection="0"/>
    <xf numFmtId="190" fontId="21" fillId="0" borderId="0"/>
    <xf numFmtId="191" fontId="22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23" fillId="0" borderId="0" applyFont="0" applyFill="0" applyBorder="0" applyAlignment="0" applyProtection="0"/>
    <xf numFmtId="193" fontId="21" fillId="0" borderId="0"/>
    <xf numFmtId="194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6" fontId="21" fillId="0" borderId="0"/>
    <xf numFmtId="38" fontId="24" fillId="2" borderId="0" applyNumberFormat="0" applyBorder="0" applyAlignment="0" applyProtection="0"/>
    <xf numFmtId="10" fontId="24" fillId="3" borderId="24" applyNumberFormat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7" fontId="1" fillId="0" borderId="0"/>
    <xf numFmtId="0" fontId="25" fillId="0" borderId="0"/>
    <xf numFmtId="41" fontId="1" fillId="0" borderId="0" applyFont="0" applyFill="0" applyBorder="0" applyAlignment="0" applyProtection="0">
      <alignment vertical="center"/>
    </xf>
    <xf numFmtId="198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/>
  </cellStyleXfs>
  <cellXfs count="592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3" fontId="6" fillId="0" borderId="0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2" quotePrefix="1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177" fontId="6" fillId="0" borderId="6" xfId="0" applyNumberFormat="1" applyFont="1" applyFill="1" applyBorder="1" applyAlignment="1">
      <alignment horizontal="center" vertical="center" wrapText="1" shrinkToFit="1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78" fontId="8" fillId="0" borderId="0" xfId="0" applyNumberFormat="1" applyFont="1" applyFill="1" applyBorder="1"/>
    <xf numFmtId="176" fontId="7" fillId="0" borderId="0" xfId="1" quotePrefix="1" applyNumberFormat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center" vertical="center"/>
    </xf>
    <xf numFmtId="177" fontId="6" fillId="0" borderId="16" xfId="0" applyNumberFormat="1" applyFont="1" applyFill="1" applyBorder="1" applyAlignment="1">
      <alignment horizontal="center" vertical="center" wrapText="1" shrinkToFit="1"/>
    </xf>
    <xf numFmtId="176" fontId="7" fillId="0" borderId="1" xfId="1" quotePrefix="1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Border="1"/>
    <xf numFmtId="0" fontId="10" fillId="0" borderId="0" xfId="0" applyFont="1" applyFill="1" applyBorder="1"/>
    <xf numFmtId="3" fontId="10" fillId="0" borderId="0" xfId="0" applyNumberFormat="1" applyFont="1" applyFill="1"/>
    <xf numFmtId="3" fontId="10" fillId="0" borderId="0" xfId="0" applyNumberFormat="1" applyFont="1" applyFill="1" applyBorder="1"/>
    <xf numFmtId="3" fontId="2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6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6" fillId="0" borderId="17" xfId="0" quotePrefix="1" applyFont="1" applyFill="1" applyBorder="1" applyAlignment="1">
      <alignment horizontal="center" vertical="center"/>
    </xf>
    <xf numFmtId="177" fontId="6" fillId="0" borderId="0" xfId="0" quotePrefix="1" applyNumberFormat="1" applyFont="1" applyFill="1" applyBorder="1" applyAlignment="1">
      <alignment horizontal="center" vertical="center"/>
    </xf>
    <xf numFmtId="179" fontId="6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6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177" fontId="7" fillId="0" borderId="0" xfId="0" quotePrefix="1" applyNumberFormat="1" applyFont="1" applyFill="1" applyBorder="1" applyAlignment="1">
      <alignment horizontal="center" vertical="center"/>
    </xf>
    <xf numFmtId="179" fontId="7" fillId="0" borderId="0" xfId="0" quotePrefix="1" applyNumberFormat="1" applyFont="1" applyFill="1" applyBorder="1" applyAlignment="1">
      <alignment horizontal="center" vertical="center"/>
    </xf>
    <xf numFmtId="0" fontId="9" fillId="0" borderId="16" xfId="0" quotePrefix="1" applyFont="1" applyFill="1" applyBorder="1" applyAlignment="1">
      <alignment horizontal="center" vertical="center"/>
    </xf>
    <xf numFmtId="177" fontId="9" fillId="0" borderId="1" xfId="0" quotePrefix="1" applyNumberFormat="1" applyFont="1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>
      <alignment horizontal="center" vertical="center"/>
    </xf>
    <xf numFmtId="179" fontId="9" fillId="0" borderId="1" xfId="0" quotePrefix="1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6" fillId="0" borderId="0" xfId="0" applyFont="1" applyFill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Border="1"/>
    <xf numFmtId="2" fontId="6" fillId="0" borderId="0" xfId="0" applyNumberFormat="1" applyFont="1" applyFill="1"/>
    <xf numFmtId="1" fontId="6" fillId="0" borderId="0" xfId="0" applyNumberFormat="1" applyFont="1" applyFill="1" applyAlignment="1">
      <alignment horizontal="center"/>
    </xf>
    <xf numFmtId="0" fontId="10" fillId="0" borderId="0" xfId="0" applyFont="1" applyBorder="1"/>
    <xf numFmtId="3" fontId="10" fillId="0" borderId="0" xfId="0" applyNumberFormat="1" applyFont="1"/>
    <xf numFmtId="3" fontId="10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/>
    <xf numFmtId="0" fontId="6" fillId="0" borderId="1" xfId="0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180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12" fillId="0" borderId="6" xfId="0" quotePrefix="1" applyFont="1" applyFill="1" applyBorder="1" applyAlignment="1">
      <alignment horizontal="center" vertical="center"/>
    </xf>
    <xf numFmtId="182" fontId="6" fillId="0" borderId="0" xfId="4" applyNumberFormat="1" applyFont="1" applyFill="1" applyBorder="1" applyAlignment="1">
      <alignment horizontal="center" vertical="center"/>
    </xf>
    <xf numFmtId="41" fontId="12" fillId="0" borderId="0" xfId="2" applyFont="1" applyFill="1" applyBorder="1" applyAlignment="1">
      <alignment horizontal="center" vertical="center"/>
    </xf>
    <xf numFmtId="182" fontId="12" fillId="0" borderId="0" xfId="0" applyNumberFormat="1" applyFont="1" applyFill="1" applyBorder="1" applyAlignment="1">
      <alignment horizontal="center" vertical="center"/>
    </xf>
    <xf numFmtId="41" fontId="6" fillId="0" borderId="0" xfId="2" applyFont="1" applyFill="1" applyBorder="1" applyAlignment="1">
      <alignment horizontal="center" vertical="center"/>
    </xf>
    <xf numFmtId="182" fontId="6" fillId="0" borderId="0" xfId="0" applyNumberFormat="1" applyFont="1" applyFill="1" applyBorder="1" applyAlignment="1">
      <alignment horizontal="center" vertical="center"/>
    </xf>
    <xf numFmtId="182" fontId="7" fillId="0" borderId="0" xfId="4" applyNumberFormat="1" applyFont="1" applyFill="1" applyBorder="1" applyAlignment="1">
      <alignment horizontal="center" vertical="center"/>
    </xf>
    <xf numFmtId="41" fontId="7" fillId="0" borderId="0" xfId="2" applyFont="1" applyFill="1" applyBorder="1" applyAlignment="1">
      <alignment horizontal="center" vertical="center"/>
    </xf>
    <xf numFmtId="182" fontId="7" fillId="0" borderId="0" xfId="0" applyNumberFormat="1" applyFont="1" applyFill="1" applyBorder="1" applyAlignment="1">
      <alignment horizontal="center" vertical="center"/>
    </xf>
    <xf numFmtId="182" fontId="9" fillId="0" borderId="18" xfId="4" applyNumberFormat="1" applyFont="1" applyFill="1" applyBorder="1" applyAlignment="1">
      <alignment horizontal="center" vertical="center"/>
    </xf>
    <xf numFmtId="41" fontId="9" fillId="0" borderId="0" xfId="2" applyFont="1" applyFill="1" applyBorder="1" applyAlignment="1">
      <alignment horizontal="center" vertical="center"/>
    </xf>
    <xf numFmtId="182" fontId="9" fillId="0" borderId="1" xfId="0" applyNumberFormat="1" applyFont="1" applyFill="1" applyBorder="1" applyAlignment="1">
      <alignment horizontal="center" vertical="center"/>
    </xf>
    <xf numFmtId="180" fontId="10" fillId="0" borderId="0" xfId="0" applyNumberFormat="1" applyFont="1" applyFill="1" applyBorder="1"/>
    <xf numFmtId="0" fontId="10" fillId="0" borderId="0" xfId="0" applyNumberFormat="1" applyFont="1" applyFill="1" applyBorder="1"/>
    <xf numFmtId="180" fontId="10" fillId="0" borderId="0" xfId="0" applyNumberFormat="1" applyFont="1" applyFill="1"/>
    <xf numFmtId="180" fontId="10" fillId="0" borderId="0" xfId="0" applyNumberFormat="1" applyFont="1"/>
    <xf numFmtId="0" fontId="10" fillId="0" borderId="0" xfId="0" applyNumberFormat="1" applyFont="1" applyBorder="1"/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/>
    </xf>
    <xf numFmtId="183" fontId="6" fillId="0" borderId="0" xfId="2" quotePrefix="1" applyNumberFormat="1" applyFont="1" applyFill="1" applyBorder="1" applyAlignment="1">
      <alignment horizontal="center" vertical="center"/>
    </xf>
    <xf numFmtId="184" fontId="6" fillId="0" borderId="0" xfId="2" quotePrefix="1" applyNumberFormat="1" applyFont="1" applyFill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41" fontId="6" fillId="0" borderId="0" xfId="2" quotePrefix="1" applyFont="1" applyFill="1" applyBorder="1" applyAlignment="1">
      <alignment horizontal="center" vertical="center"/>
    </xf>
    <xf numFmtId="184" fontId="6" fillId="0" borderId="0" xfId="2" applyNumberFormat="1" applyFont="1" applyFill="1" applyBorder="1" applyAlignment="1">
      <alignment horizontal="center"/>
    </xf>
    <xf numFmtId="184" fontId="6" fillId="0" borderId="0" xfId="2" quotePrefix="1" applyNumberFormat="1" applyFont="1" applyBorder="1" applyAlignment="1">
      <alignment horizontal="center" vertical="center"/>
    </xf>
    <xf numFmtId="0" fontId="6" fillId="0" borderId="0" xfId="3" applyNumberFormat="1" applyFont="1" applyBorder="1" applyAlignment="1">
      <alignment horizontal="center" vertical="center"/>
    </xf>
    <xf numFmtId="185" fontId="6" fillId="0" borderId="0" xfId="2" quotePrefix="1" applyNumberFormat="1" applyFont="1" applyFill="1" applyBorder="1" applyAlignment="1">
      <alignment horizontal="center" vertical="center"/>
    </xf>
    <xf numFmtId="178" fontId="6" fillId="0" borderId="0" xfId="0" quotePrefix="1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8" fillId="0" borderId="6" xfId="2" applyNumberFormat="1" applyFont="1" applyFill="1" applyBorder="1" applyAlignment="1">
      <alignment horizontal="center" vertical="center"/>
    </xf>
    <xf numFmtId="183" fontId="8" fillId="0" borderId="0" xfId="2" quotePrefix="1" applyNumberFormat="1" applyFont="1" applyFill="1" applyBorder="1" applyAlignment="1">
      <alignment horizontal="center" vertical="center"/>
    </xf>
    <xf numFmtId="41" fontId="8" fillId="0" borderId="0" xfId="2" quotePrefix="1" applyFont="1" applyFill="1" applyBorder="1" applyAlignment="1">
      <alignment horizontal="center" vertical="center"/>
    </xf>
    <xf numFmtId="185" fontId="8" fillId="0" borderId="0" xfId="2" quotePrefix="1" applyNumberFormat="1" applyFont="1" applyFill="1" applyBorder="1" applyAlignment="1">
      <alignment horizontal="center" vertical="center"/>
    </xf>
    <xf numFmtId="184" fontId="8" fillId="0" borderId="0" xfId="2" applyNumberFormat="1" applyFont="1" applyFill="1" applyBorder="1" applyAlignment="1">
      <alignment horizontal="center"/>
    </xf>
    <xf numFmtId="184" fontId="6" fillId="0" borderId="6" xfId="2" applyNumberFormat="1" applyFont="1" applyFill="1" applyBorder="1" applyAlignment="1">
      <alignment horizontal="center" vertical="center" wrapText="1" shrinkToFit="1"/>
    </xf>
    <xf numFmtId="184" fontId="10" fillId="0" borderId="0" xfId="2" applyNumberFormat="1" applyFont="1" applyFill="1" applyBorder="1" applyAlignment="1">
      <alignment horizontal="center"/>
    </xf>
    <xf numFmtId="184" fontId="6" fillId="0" borderId="16" xfId="2" applyNumberFormat="1" applyFont="1" applyFill="1" applyBorder="1" applyAlignment="1">
      <alignment horizontal="center" vertical="center" wrapText="1" shrinkToFit="1"/>
    </xf>
    <xf numFmtId="183" fontId="6" fillId="0" borderId="1" xfId="2" quotePrefix="1" applyNumberFormat="1" applyFont="1" applyFill="1" applyBorder="1" applyAlignment="1">
      <alignment horizontal="center" vertical="center"/>
    </xf>
    <xf numFmtId="184" fontId="6" fillId="0" borderId="1" xfId="2" quotePrefix="1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85" fontId="6" fillId="0" borderId="1" xfId="2" quotePrefix="1" applyNumberFormat="1" applyFont="1" applyFill="1" applyBorder="1" applyAlignment="1">
      <alignment horizontal="center" vertical="center"/>
    </xf>
    <xf numFmtId="178" fontId="6" fillId="0" borderId="1" xfId="0" quotePrefix="1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left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/>
    <xf numFmtId="0" fontId="6" fillId="0" borderId="2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6" xfId="2" applyNumberFormat="1" applyFont="1" applyBorder="1" applyAlignment="1">
      <alignment horizontal="center" vertical="center"/>
    </xf>
    <xf numFmtId="186" fontId="6" fillId="0" borderId="0" xfId="2" quotePrefix="1" applyNumberFormat="1" applyFont="1" applyBorder="1" applyAlignment="1">
      <alignment horizontal="center" vertical="center"/>
    </xf>
    <xf numFmtId="186" fontId="12" fillId="0" borderId="0" xfId="2" applyNumberFormat="1" applyFont="1" applyFill="1" applyAlignment="1">
      <alignment horizontal="center" vertical="center"/>
    </xf>
    <xf numFmtId="186" fontId="6" fillId="0" borderId="0" xfId="0" applyNumberFormat="1" applyFont="1" applyBorder="1" applyAlignment="1">
      <alignment horizontal="center" vertical="center"/>
    </xf>
    <xf numFmtId="184" fontId="6" fillId="0" borderId="0" xfId="2" applyNumberFormat="1" applyFont="1" applyBorder="1"/>
    <xf numFmtId="184" fontId="6" fillId="0" borderId="0" xfId="2" applyNumberFormat="1" applyFont="1"/>
    <xf numFmtId="186" fontId="6" fillId="0" borderId="0" xfId="2" quotePrefix="1" applyNumberFormat="1" applyFont="1" applyFill="1" applyBorder="1" applyAlignment="1">
      <alignment horizontal="center" vertical="center"/>
    </xf>
    <xf numFmtId="186" fontId="14" fillId="0" borderId="0" xfId="2" applyNumberFormat="1" applyFont="1" applyFill="1" applyBorder="1" applyAlignment="1">
      <alignment horizontal="center" vertical="center"/>
    </xf>
    <xf numFmtId="184" fontId="6" fillId="0" borderId="0" xfId="2" applyNumberFormat="1" applyFont="1" applyFill="1" applyBorder="1"/>
    <xf numFmtId="186" fontId="8" fillId="0" borderId="0" xfId="2" quotePrefix="1" applyNumberFormat="1" applyFont="1" applyFill="1" applyBorder="1" applyAlignment="1">
      <alignment horizontal="center" vertical="center"/>
    </xf>
    <xf numFmtId="186" fontId="15" fillId="0" borderId="0" xfId="2" applyNumberFormat="1" applyFont="1" applyFill="1" applyBorder="1" applyAlignment="1">
      <alignment horizontal="center" vertical="center"/>
    </xf>
    <xf numFmtId="184" fontId="8" fillId="0" borderId="0" xfId="2" applyNumberFormat="1" applyFont="1" applyFill="1" applyBorder="1"/>
    <xf numFmtId="186" fontId="6" fillId="0" borderId="0" xfId="2" applyNumberFormat="1" applyFont="1" applyFill="1" applyBorder="1" applyAlignment="1">
      <alignment horizontal="center" vertical="center"/>
    </xf>
    <xf numFmtId="184" fontId="16" fillId="0" borderId="0" xfId="2" applyNumberFormat="1" applyFont="1" applyFill="1" applyBorder="1"/>
    <xf numFmtId="184" fontId="10" fillId="0" borderId="0" xfId="2" applyNumberFormat="1" applyFont="1" applyBorder="1"/>
    <xf numFmtId="184" fontId="10" fillId="0" borderId="13" xfId="2" applyNumberFormat="1" applyFont="1" applyBorder="1"/>
    <xf numFmtId="184" fontId="10" fillId="0" borderId="0" xfId="2" applyNumberFormat="1" applyFont="1"/>
    <xf numFmtId="186" fontId="6" fillId="0" borderId="1" xfId="2" quotePrefix="1" applyNumberFormat="1" applyFont="1" applyFill="1" applyBorder="1" applyAlignment="1">
      <alignment horizontal="center" vertical="center"/>
    </xf>
    <xf numFmtId="186" fontId="14" fillId="0" borderId="1" xfId="2" applyNumberFormat="1" applyFont="1" applyFill="1" applyBorder="1" applyAlignment="1">
      <alignment horizontal="center" vertical="center"/>
    </xf>
    <xf numFmtId="186" fontId="6" fillId="0" borderId="1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/>
    <xf numFmtId="1" fontId="6" fillId="0" borderId="0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82" fontId="6" fillId="0" borderId="0" xfId="0" applyNumberFormat="1" applyFont="1" applyBorder="1" applyAlignment="1">
      <alignment horizontal="center" vertical="center"/>
    </xf>
    <xf numFmtId="182" fontId="6" fillId="0" borderId="0" xfId="0" quotePrefix="1" applyNumberFormat="1" applyFont="1" applyBorder="1" applyAlignment="1">
      <alignment horizontal="center" vertical="center"/>
    </xf>
    <xf numFmtId="182" fontId="6" fillId="0" borderId="0" xfId="0" quotePrefix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82" fontId="8" fillId="0" borderId="0" xfId="0" applyNumberFormat="1" applyFont="1" applyFill="1" applyBorder="1" applyAlignment="1">
      <alignment horizontal="center" vertical="center"/>
    </xf>
    <xf numFmtId="182" fontId="8" fillId="0" borderId="0" xfId="0" quotePrefix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1" fontId="8" fillId="0" borderId="0" xfId="0" applyNumberFormat="1" applyFont="1" applyBorder="1"/>
    <xf numFmtId="0" fontId="6" fillId="0" borderId="16" xfId="0" applyFont="1" applyFill="1" applyBorder="1" applyAlignment="1">
      <alignment horizontal="center" vertical="center" wrapText="1" shrinkToFit="1"/>
    </xf>
    <xf numFmtId="1" fontId="10" fillId="0" borderId="0" xfId="0" applyNumberFormat="1" applyFont="1"/>
    <xf numFmtId="1" fontId="10" fillId="0" borderId="0" xfId="0" applyNumberFormat="1" applyFont="1" applyBorder="1" applyAlignment="1">
      <alignment horizontal="left"/>
    </xf>
    <xf numFmtId="1" fontId="10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vertical="center"/>
    </xf>
    <xf numFmtId="1" fontId="5" fillId="0" borderId="0" xfId="0" applyNumberFormat="1" applyFont="1" applyFill="1" applyBorder="1"/>
    <xf numFmtId="0" fontId="6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0" fontId="6" fillId="0" borderId="8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/>
    </xf>
    <xf numFmtId="186" fontId="8" fillId="0" borderId="0" xfId="2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86" fontId="6" fillId="0" borderId="1" xfId="2" applyNumberFormat="1" applyFont="1" applyFill="1" applyBorder="1" applyAlignment="1">
      <alignment horizontal="center" vertical="center"/>
    </xf>
    <xf numFmtId="1" fontId="10" fillId="0" borderId="0" xfId="0" applyNumberFormat="1" applyFont="1" applyFill="1"/>
    <xf numFmtId="1" fontId="6" fillId="0" borderId="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187" fontId="6" fillId="0" borderId="0" xfId="2" quotePrefix="1" applyNumberFormat="1" applyFont="1" applyFill="1" applyBorder="1" applyAlignment="1">
      <alignment horizontal="center" vertical="center"/>
    </xf>
    <xf numFmtId="188" fontId="6" fillId="0" borderId="0" xfId="2" applyNumberFormat="1" applyFont="1" applyFill="1" applyBorder="1" applyAlignment="1">
      <alignment horizontal="center" vertical="center"/>
    </xf>
    <xf numFmtId="182" fontId="6" fillId="0" borderId="0" xfId="2" applyNumberFormat="1" applyFont="1" applyFill="1" applyBorder="1" applyAlignment="1">
      <alignment horizontal="center" vertical="center"/>
    </xf>
    <xf numFmtId="182" fontId="6" fillId="0" borderId="0" xfId="2" quotePrefix="1" applyNumberFormat="1" applyFont="1" applyFill="1" applyBorder="1" applyAlignment="1">
      <alignment horizontal="center" vertical="center"/>
    </xf>
    <xf numFmtId="182" fontId="6" fillId="0" borderId="1" xfId="0" quotePrefix="1" applyNumberFormat="1" applyFont="1" applyFill="1" applyBorder="1" applyAlignment="1">
      <alignment horizontal="center" vertical="center"/>
    </xf>
    <xf numFmtId="182" fontId="6" fillId="0" borderId="1" xfId="2" applyNumberFormat="1" applyFont="1" applyFill="1" applyBorder="1" applyAlignment="1">
      <alignment horizontal="center" vertical="center"/>
    </xf>
    <xf numFmtId="182" fontId="6" fillId="0" borderId="1" xfId="2" quotePrefix="1" applyNumberFormat="1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1" fontId="5" fillId="0" borderId="0" xfId="0" applyNumberFormat="1" applyFont="1" applyFill="1" applyBorder="1" applyAlignment="1"/>
    <xf numFmtId="1" fontId="10" fillId="0" borderId="0" xfId="0" applyNumberFormat="1" applyFont="1" applyFill="1" applyBorder="1" applyAlignment="1"/>
    <xf numFmtId="3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/>
    <xf numFmtId="3" fontId="6" fillId="0" borderId="10" xfId="0" applyNumberFormat="1" applyFont="1" applyFill="1" applyBorder="1" applyAlignment="1">
      <alignment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horizontal="center" vertical="center"/>
    </xf>
    <xf numFmtId="184" fontId="6" fillId="0" borderId="0" xfId="2" applyNumberFormat="1" applyFont="1" applyFill="1" applyBorder="1" applyAlignment="1">
      <alignment horizontal="center" vertical="center"/>
    </xf>
    <xf numFmtId="1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85" fontId="10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85" fontId="6" fillId="0" borderId="1" xfId="0" applyNumberFormat="1" applyFont="1" applyBorder="1" applyAlignment="1">
      <alignment horizontal="center"/>
    </xf>
    <xf numFmtId="185" fontId="6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0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185" fontId="6" fillId="0" borderId="22" xfId="0" applyNumberFormat="1" applyFont="1" applyBorder="1" applyAlignment="1">
      <alignment horizontal="center" vertical="center"/>
    </xf>
    <xf numFmtId="185" fontId="6" fillId="0" borderId="0" xfId="0" applyNumberFormat="1" applyFont="1" applyBorder="1" applyAlignment="1">
      <alignment vertical="center"/>
    </xf>
    <xf numFmtId="185" fontId="6" fillId="0" borderId="0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85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185" fontId="6" fillId="0" borderId="6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shrinkToFit="1"/>
    </xf>
    <xf numFmtId="3" fontId="6" fillId="0" borderId="14" xfId="0" applyNumberFormat="1" applyFont="1" applyBorder="1" applyAlignment="1">
      <alignment horizontal="center" vertical="center" shrinkToFit="1"/>
    </xf>
    <xf numFmtId="185" fontId="6" fillId="0" borderId="12" xfId="0" applyNumberFormat="1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185" fontId="6" fillId="0" borderId="13" xfId="0" applyNumberFormat="1" applyFont="1" applyBorder="1" applyAlignment="1">
      <alignment horizontal="center" vertical="center" shrinkToFit="1"/>
    </xf>
    <xf numFmtId="185" fontId="6" fillId="0" borderId="0" xfId="0" applyNumberFormat="1" applyFont="1" applyBorder="1" applyAlignment="1">
      <alignment horizontal="center" vertical="center" shrinkToFit="1"/>
    </xf>
    <xf numFmtId="3" fontId="6" fillId="0" borderId="13" xfId="0" applyNumberFormat="1" applyFont="1" applyBorder="1" applyAlignment="1">
      <alignment horizontal="center" vertical="center" shrinkToFit="1"/>
    </xf>
    <xf numFmtId="3" fontId="6" fillId="0" borderId="12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186" fontId="6" fillId="0" borderId="0" xfId="1" applyNumberFormat="1" applyFont="1" applyBorder="1" applyAlignment="1">
      <alignment horizontal="center" vertical="center"/>
    </xf>
    <xf numFmtId="183" fontId="6" fillId="0" borderId="0" xfId="2" applyNumberFormat="1" applyFont="1" applyBorder="1" applyAlignment="1">
      <alignment horizontal="center"/>
    </xf>
    <xf numFmtId="186" fontId="17" fillId="0" borderId="0" xfId="1" applyNumberFormat="1" applyFont="1" applyBorder="1" applyAlignment="1">
      <alignment horizontal="center" vertical="center"/>
    </xf>
    <xf numFmtId="186" fontId="17" fillId="0" borderId="0" xfId="1" applyNumberFormat="1" applyFont="1" applyFill="1" applyBorder="1" applyAlignment="1">
      <alignment horizontal="center" vertical="center"/>
    </xf>
    <xf numFmtId="186" fontId="6" fillId="0" borderId="0" xfId="1" applyNumberFormat="1" applyFont="1" applyFill="1" applyBorder="1" applyAlignment="1">
      <alignment horizontal="center" vertical="center"/>
    </xf>
    <xf numFmtId="186" fontId="18" fillId="0" borderId="0" xfId="1" applyNumberFormat="1" applyFont="1" applyFill="1" applyBorder="1" applyAlignment="1">
      <alignment horizontal="center" vertical="center"/>
    </xf>
    <xf numFmtId="183" fontId="8" fillId="0" borderId="0" xfId="2" applyNumberFormat="1" applyFont="1" applyBorder="1" applyAlignment="1">
      <alignment horizontal="center"/>
    </xf>
    <xf numFmtId="186" fontId="17" fillId="0" borderId="18" xfId="1" applyNumberFormat="1" applyFont="1" applyFill="1" applyBorder="1" applyAlignment="1">
      <alignment horizontal="center" vertical="center"/>
    </xf>
    <xf numFmtId="186" fontId="17" fillId="0" borderId="1" xfId="1" applyNumberFormat="1" applyFont="1" applyFill="1" applyBorder="1" applyAlignment="1">
      <alignment horizontal="center" vertical="center"/>
    </xf>
    <xf numFmtId="186" fontId="6" fillId="0" borderId="1" xfId="1" applyNumberFormat="1" applyFont="1" applyFill="1" applyBorder="1" applyAlignment="1">
      <alignment horizontal="center" vertical="center"/>
    </xf>
    <xf numFmtId="185" fontId="10" fillId="0" borderId="0" xfId="0" applyNumberFormat="1" applyFont="1" applyBorder="1" applyAlignment="1">
      <alignment horizontal="center"/>
    </xf>
    <xf numFmtId="185" fontId="10" fillId="0" borderId="0" xfId="0" applyNumberFormat="1" applyFont="1" applyBorder="1" applyAlignment="1">
      <alignment horizontal="right"/>
    </xf>
    <xf numFmtId="185" fontId="10" fillId="0" borderId="0" xfId="0" applyNumberFormat="1" applyFont="1" applyAlignment="1">
      <alignment horizontal="center"/>
    </xf>
    <xf numFmtId="185" fontId="10" fillId="0" borderId="0" xfId="0" applyNumberFormat="1" applyFont="1" applyAlignment="1">
      <alignment horizontal="right"/>
    </xf>
    <xf numFmtId="0" fontId="10" fillId="0" borderId="0" xfId="0" applyNumberFormat="1" applyFont="1"/>
    <xf numFmtId="185" fontId="10" fillId="0" borderId="0" xfId="0" applyNumberFormat="1" applyFont="1"/>
    <xf numFmtId="3" fontId="10" fillId="0" borderId="0" xfId="0" applyNumberFormat="1" applyFont="1" applyAlignment="1">
      <alignment horizontal="right"/>
    </xf>
    <xf numFmtId="185" fontId="10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186" fontId="6" fillId="0" borderId="0" xfId="2" applyNumberFormat="1" applyFont="1" applyBorder="1" applyAlignment="1">
      <alignment horizontal="center" vertical="center"/>
    </xf>
    <xf numFmtId="186" fontId="6" fillId="0" borderId="0" xfId="2" applyNumberFormat="1" applyFont="1" applyBorder="1" applyAlignment="1">
      <alignment horizontal="center" vertical="center" shrinkToFit="1"/>
    </xf>
    <xf numFmtId="189" fontId="6" fillId="0" borderId="0" xfId="2" applyNumberFormat="1" applyFont="1" applyBorder="1"/>
    <xf numFmtId="186" fontId="8" fillId="0" borderId="0" xfId="1" applyNumberFormat="1" applyFont="1" applyFill="1" applyBorder="1" applyAlignment="1">
      <alignment horizontal="center" vertical="center"/>
    </xf>
    <xf numFmtId="189" fontId="8" fillId="0" borderId="0" xfId="2" applyNumberFormat="1" applyFont="1" applyBorder="1"/>
    <xf numFmtId="186" fontId="6" fillId="0" borderId="11" xfId="1" applyNumberFormat="1" applyFont="1" applyFill="1" applyBorder="1" applyAlignment="1">
      <alignment horizontal="center" vertical="center"/>
    </xf>
    <xf numFmtId="186" fontId="6" fillId="0" borderId="0" xfId="1" quotePrefix="1" applyNumberFormat="1" applyFont="1" applyFill="1" applyBorder="1" applyAlignment="1">
      <alignment horizontal="center" vertical="center"/>
    </xf>
    <xf numFmtId="186" fontId="6" fillId="0" borderId="18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3" fontId="6" fillId="0" borderId="1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86" fontId="6" fillId="0" borderId="0" xfId="0" quotePrefix="1" applyNumberFormat="1" applyFont="1" applyBorder="1" applyAlignment="1">
      <alignment horizontal="center" vertical="center"/>
    </xf>
    <xf numFmtId="186" fontId="6" fillId="0" borderId="0" xfId="5" applyNumberFormat="1" applyFont="1" applyAlignment="1" applyProtection="1">
      <alignment horizontal="center" vertical="center" shrinkToFit="1"/>
    </xf>
    <xf numFmtId="186" fontId="6" fillId="0" borderId="0" xfId="2" applyNumberFormat="1" applyFont="1" applyAlignment="1" applyProtection="1">
      <alignment horizontal="center" vertical="center" shrinkToFit="1"/>
    </xf>
    <xf numFmtId="181" fontId="6" fillId="0" borderId="0" xfId="0" quotePrefix="1" applyNumberFormat="1" applyFont="1" applyBorder="1" applyAlignment="1"/>
    <xf numFmtId="186" fontId="6" fillId="0" borderId="0" xfId="1" quotePrefix="1" applyNumberFormat="1" applyFont="1" applyBorder="1" applyAlignment="1">
      <alignment horizontal="center" vertical="center"/>
    </xf>
    <xf numFmtId="186" fontId="6" fillId="0" borderId="0" xfId="0" quotePrefix="1" applyNumberFormat="1" applyFont="1" applyFill="1" applyBorder="1" applyAlignment="1">
      <alignment horizontal="center" vertical="center"/>
    </xf>
    <xf numFmtId="186" fontId="6" fillId="0" borderId="0" xfId="2" applyNumberFormat="1" applyFont="1" applyBorder="1" applyAlignment="1" applyProtection="1">
      <alignment horizontal="center" vertical="center" shrinkToFit="1"/>
    </xf>
    <xf numFmtId="186" fontId="8" fillId="0" borderId="0" xfId="1" quotePrefix="1" applyNumberFormat="1" applyFont="1" applyFill="1" applyBorder="1" applyAlignment="1">
      <alignment horizontal="center" vertical="center"/>
    </xf>
    <xf numFmtId="181" fontId="8" fillId="0" borderId="0" xfId="0" quotePrefix="1" applyNumberFormat="1" applyFont="1" applyBorder="1" applyAlignment="1"/>
    <xf numFmtId="3" fontId="8" fillId="0" borderId="0" xfId="0" applyNumberFormat="1" applyFont="1" applyBorder="1" applyAlignment="1">
      <alignment horizontal="center"/>
    </xf>
    <xf numFmtId="186" fontId="6" fillId="0" borderId="0" xfId="1" applyNumberFormat="1" applyFont="1" applyFill="1" applyBorder="1" applyAlignment="1" applyProtection="1">
      <alignment horizontal="center" vertical="center" shrinkToFit="1"/>
    </xf>
    <xf numFmtId="186" fontId="6" fillId="0" borderId="0" xfId="1" quotePrefix="1" applyNumberFormat="1" applyFont="1" applyFill="1" applyBorder="1" applyAlignment="1"/>
    <xf numFmtId="186" fontId="14" fillId="0" borderId="0" xfId="1" applyNumberFormat="1" applyFont="1" applyFill="1" applyBorder="1" applyAlignment="1" applyProtection="1">
      <alignment horizontal="center" vertical="center"/>
      <protection locked="0"/>
    </xf>
    <xf numFmtId="186" fontId="6" fillId="0" borderId="18" xfId="0" quotePrefix="1" applyNumberFormat="1" applyFont="1" applyFill="1" applyBorder="1" applyAlignment="1">
      <alignment horizontal="center" vertical="center"/>
    </xf>
    <xf numFmtId="186" fontId="6" fillId="0" borderId="1" xfId="1" quotePrefix="1" applyNumberFormat="1" applyFont="1" applyFill="1" applyBorder="1" applyAlignment="1">
      <alignment horizontal="center" vertical="center"/>
    </xf>
    <xf numFmtId="186" fontId="14" fillId="0" borderId="1" xfId="1" applyNumberFormat="1" applyFont="1" applyFill="1" applyBorder="1" applyAlignment="1" applyProtection="1">
      <alignment horizontal="center" vertical="center"/>
      <protection locked="0"/>
    </xf>
    <xf numFmtId="186" fontId="6" fillId="0" borderId="1" xfId="2" applyNumberFormat="1" applyFont="1" applyBorder="1" applyAlignment="1" applyProtection="1">
      <alignment horizontal="center" vertical="center" shrinkToFit="1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Border="1" applyAlignment="1"/>
    <xf numFmtId="1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186" fontId="6" fillId="0" borderId="0" xfId="5" applyNumberFormat="1" applyFont="1" applyBorder="1" applyAlignment="1" applyProtection="1">
      <alignment horizontal="center" vertical="center" shrinkToFit="1"/>
    </xf>
    <xf numFmtId="186" fontId="6" fillId="0" borderId="0" xfId="5" applyNumberFormat="1" applyFont="1" applyFill="1" applyBorder="1" applyAlignment="1" applyProtection="1">
      <alignment horizontal="center" vertical="center" shrinkToFit="1"/>
    </xf>
    <xf numFmtId="186" fontId="6" fillId="0" borderId="0" xfId="0" applyNumberFormat="1" applyFont="1" applyFill="1" applyBorder="1" applyAlignment="1">
      <alignment horizontal="center" vertical="center"/>
    </xf>
    <xf numFmtId="186" fontId="8" fillId="0" borderId="0" xfId="5" applyNumberFormat="1" applyFont="1" applyFill="1" applyBorder="1" applyAlignment="1" applyProtection="1">
      <alignment horizontal="center" vertical="center" shrinkToFit="1"/>
    </xf>
    <xf numFmtId="1" fontId="8" fillId="0" borderId="0" xfId="0" applyNumberFormat="1" applyFont="1" applyBorder="1" applyAlignment="1">
      <alignment horizontal="center"/>
    </xf>
    <xf numFmtId="186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18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199" fontId="8" fillId="0" borderId="0" xfId="0" applyNumberFormat="1" applyFont="1" applyFill="1" applyBorder="1" applyAlignment="1"/>
    <xf numFmtId="199" fontId="6" fillId="0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77" fontId="6" fillId="0" borderId="0" xfId="0" applyNumberFormat="1" applyFont="1" applyFill="1" applyBorder="1"/>
    <xf numFmtId="186" fontId="8" fillId="0" borderId="0" xfId="0" applyNumberFormat="1" applyFont="1" applyFill="1" applyBorder="1" applyAlignment="1">
      <alignment horizontal="center" vertical="center"/>
    </xf>
    <xf numFmtId="186" fontId="14" fillId="0" borderId="0" xfId="0" applyNumberFormat="1" applyFont="1" applyFill="1" applyBorder="1" applyAlignment="1">
      <alignment horizontal="center" vertical="center"/>
    </xf>
    <xf numFmtId="186" fontId="6" fillId="0" borderId="0" xfId="2" applyNumberFormat="1" applyFont="1" applyFill="1" applyBorder="1" applyAlignment="1">
      <alignment horizontal="center" vertical="center" shrinkToFit="1"/>
    </xf>
    <xf numFmtId="186" fontId="14" fillId="0" borderId="18" xfId="2" applyNumberFormat="1" applyFont="1" applyFill="1" applyBorder="1" applyAlignment="1">
      <alignment horizontal="center" vertical="center"/>
    </xf>
    <xf numFmtId="186" fontId="14" fillId="0" borderId="1" xfId="0" applyNumberFormat="1" applyFont="1" applyFill="1" applyBorder="1" applyAlignment="1">
      <alignment horizontal="center" vertical="center"/>
    </xf>
    <xf numFmtId="186" fontId="6" fillId="0" borderId="1" xfId="2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" fontId="8" fillId="0" borderId="0" xfId="0" applyNumberFormat="1" applyFont="1" applyFill="1" applyBorder="1" applyAlignment="1"/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187" fontId="6" fillId="0" borderId="0" xfId="2" applyNumberFormat="1" applyFont="1" applyFill="1" applyBorder="1" applyAlignment="1">
      <alignment horizontal="center" vertical="center"/>
    </xf>
    <xf numFmtId="187" fontId="6" fillId="0" borderId="0" xfId="0" applyNumberFormat="1" applyFont="1" applyFill="1" applyBorder="1"/>
    <xf numFmtId="184" fontId="7" fillId="0" borderId="0" xfId="2" applyNumberFormat="1" applyFont="1" applyFill="1" applyBorder="1" applyAlignment="1">
      <alignment horizontal="center" vertical="center"/>
    </xf>
    <xf numFmtId="186" fontId="7" fillId="0" borderId="0" xfId="2" applyNumberFormat="1" applyFont="1" applyFill="1" applyBorder="1" applyAlignment="1">
      <alignment horizontal="center" vertical="center"/>
    </xf>
    <xf numFmtId="184" fontId="14" fillId="0" borderId="0" xfId="2" applyNumberFormat="1" applyFont="1" applyFill="1" applyBorder="1" applyAlignment="1">
      <alignment horizontal="center" vertical="center"/>
    </xf>
    <xf numFmtId="184" fontId="15" fillId="0" borderId="0" xfId="2" applyNumberFormat="1" applyFont="1" applyFill="1" applyBorder="1" applyAlignment="1">
      <alignment horizontal="center" vertical="center"/>
    </xf>
    <xf numFmtId="187" fontId="8" fillId="0" borderId="0" xfId="0" applyNumberFormat="1" applyFont="1" applyFill="1" applyBorder="1"/>
    <xf numFmtId="176" fontId="6" fillId="0" borderId="6" xfId="2" applyNumberFormat="1" applyFont="1" applyFill="1" applyBorder="1" applyAlignment="1">
      <alignment horizontal="center" vertical="center" wrapText="1" shrinkToFit="1"/>
    </xf>
    <xf numFmtId="184" fontId="14" fillId="0" borderId="0" xfId="2" quotePrefix="1" applyNumberFormat="1" applyFont="1" applyFill="1" applyBorder="1" applyAlignment="1">
      <alignment horizontal="center" vertical="center"/>
    </xf>
    <xf numFmtId="187" fontId="14" fillId="0" borderId="0" xfId="2" applyNumberFormat="1" applyFont="1" applyFill="1" applyBorder="1" applyAlignment="1">
      <alignment horizontal="center" vertical="center"/>
    </xf>
    <xf numFmtId="187" fontId="6" fillId="0" borderId="0" xfId="2" applyNumberFormat="1" applyFont="1" applyFill="1" applyBorder="1"/>
    <xf numFmtId="176" fontId="6" fillId="0" borderId="0" xfId="2" applyNumberFormat="1" applyFont="1" applyFill="1" applyBorder="1"/>
    <xf numFmtId="176" fontId="8" fillId="0" borderId="0" xfId="2" applyNumberFormat="1" applyFont="1" applyFill="1" applyBorder="1"/>
    <xf numFmtId="184" fontId="14" fillId="0" borderId="0" xfId="2" applyNumberFormat="1" applyFont="1" applyFill="1" applyBorder="1" applyAlignment="1" applyProtection="1">
      <alignment horizontal="center" vertical="center"/>
      <protection locked="0"/>
    </xf>
    <xf numFmtId="176" fontId="14" fillId="0" borderId="0" xfId="2" applyNumberFormat="1" applyFont="1" applyFill="1" applyBorder="1" applyAlignment="1">
      <alignment horizontal="center" vertical="center"/>
    </xf>
    <xf numFmtId="176" fontId="10" fillId="0" borderId="0" xfId="2" applyNumberFormat="1" applyFont="1" applyFill="1" applyBorder="1"/>
    <xf numFmtId="176" fontId="6" fillId="0" borderId="16" xfId="2" applyNumberFormat="1" applyFont="1" applyFill="1" applyBorder="1" applyAlignment="1">
      <alignment horizontal="center" vertical="center" wrapText="1" shrinkToFit="1"/>
    </xf>
    <xf numFmtId="184" fontId="14" fillId="0" borderId="18" xfId="2" quotePrefix="1" applyNumberFormat="1" applyFont="1" applyFill="1" applyBorder="1" applyAlignment="1">
      <alignment horizontal="center" vertical="center"/>
    </xf>
    <xf numFmtId="184" fontId="14" fillId="0" borderId="1" xfId="2" quotePrefix="1" applyNumberFormat="1" applyFont="1" applyFill="1" applyBorder="1" applyAlignment="1">
      <alignment horizontal="center" vertical="center"/>
    </xf>
    <xf numFmtId="184" fontId="7" fillId="0" borderId="1" xfId="2" applyNumberFormat="1" applyFont="1" applyFill="1" applyBorder="1" applyAlignment="1">
      <alignment horizontal="center" vertical="center"/>
    </xf>
    <xf numFmtId="184" fontId="14" fillId="0" borderId="1" xfId="2" applyNumberFormat="1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Alignment="1"/>
    <xf numFmtId="176" fontId="6" fillId="0" borderId="0" xfId="1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0" fillId="0" borderId="5" xfId="0" applyFill="1" applyBorder="1"/>
    <xf numFmtId="3" fontId="6" fillId="0" borderId="1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185" fontId="2" fillId="0" borderId="0" xfId="0" applyNumberFormat="1" applyFont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185" fontId="6" fillId="0" borderId="23" xfId="0" applyNumberFormat="1" applyFont="1" applyBorder="1" applyAlignment="1">
      <alignment horizontal="center" vertical="center"/>
    </xf>
    <xf numFmtId="185" fontId="6" fillId="0" borderId="21" xfId="0" applyNumberFormat="1" applyFont="1" applyBorder="1" applyAlignment="1">
      <alignment horizontal="center" vertical="center"/>
    </xf>
    <xf numFmtId="185" fontId="6" fillId="0" borderId="22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Border="1" applyAlignment="1"/>
    <xf numFmtId="1" fontId="10" fillId="0" borderId="0" xfId="0" applyNumberFormat="1" applyFont="1" applyBorder="1" applyAlignment="1"/>
    <xf numFmtId="0" fontId="6" fillId="0" borderId="27" xfId="34" applyFont="1" applyBorder="1" applyAlignment="1"/>
    <xf numFmtId="0" fontId="6" fillId="0" borderId="0" xfId="34" applyFont="1" applyBorder="1" applyAlignment="1"/>
    <xf numFmtId="201" fontId="6" fillId="0" borderId="0" xfId="2" applyNumberFormat="1" applyFont="1" applyFill="1" applyBorder="1" applyAlignment="1">
      <alignment horizontal="center" vertical="center" shrinkToFit="1"/>
    </xf>
    <xf numFmtId="0" fontId="6" fillId="0" borderId="28" xfId="34" applyFont="1" applyFill="1" applyBorder="1" applyAlignment="1">
      <alignment horizontal="center" vertical="center" wrapText="1" shrinkToFit="1"/>
    </xf>
    <xf numFmtId="200" fontId="6" fillId="0" borderId="0" xfId="2" applyNumberFormat="1" applyFont="1" applyFill="1" applyBorder="1" applyAlignment="1">
      <alignment horizontal="center" vertical="center" shrinkToFit="1"/>
    </xf>
    <xf numFmtId="0" fontId="6" fillId="0" borderId="0" xfId="2" applyNumberFormat="1" applyFont="1" applyFill="1" applyBorder="1" applyAlignment="1">
      <alignment horizontal="center" vertical="center" shrinkToFit="1"/>
    </xf>
    <xf numFmtId="183" fontId="6" fillId="0" borderId="0" xfId="33" applyNumberFormat="1" applyFont="1" applyFill="1" applyBorder="1" applyAlignment="1">
      <alignment horizontal="center" vertical="center" shrinkToFit="1"/>
    </xf>
    <xf numFmtId="183" fontId="6" fillId="0" borderId="0" xfId="2" applyNumberFormat="1" applyFont="1" applyFill="1" applyBorder="1" applyAlignment="1">
      <alignment horizontal="center" vertical="center" shrinkToFit="1"/>
    </xf>
    <xf numFmtId="0" fontId="6" fillId="0" borderId="29" xfId="34" applyFont="1" applyFill="1" applyBorder="1" applyAlignment="1">
      <alignment horizontal="center" vertical="center" wrapText="1" shrinkToFit="1"/>
    </xf>
    <xf numFmtId="3" fontId="6" fillId="0" borderId="0" xfId="2" applyNumberFormat="1" applyFont="1" applyFill="1" applyBorder="1" applyAlignment="1">
      <alignment horizontal="center" vertical="center" shrinkToFit="1"/>
    </xf>
    <xf numFmtId="0" fontId="8" fillId="0" borderId="27" xfId="34" applyFont="1" applyBorder="1" applyAlignment="1"/>
    <xf numFmtId="0" fontId="8" fillId="0" borderId="0" xfId="34" applyFont="1" applyBorder="1" applyAlignment="1"/>
    <xf numFmtId="0" fontId="8" fillId="0" borderId="0" xfId="2" applyNumberFormat="1" applyFont="1" applyFill="1" applyBorder="1" applyAlignment="1">
      <alignment horizontal="center" vertical="center" shrinkToFit="1"/>
    </xf>
    <xf numFmtId="201" fontId="8" fillId="0" borderId="0" xfId="2" applyNumberFormat="1" applyFont="1" applyFill="1" applyBorder="1" applyAlignment="1">
      <alignment horizontal="center" vertical="center" shrinkToFit="1"/>
    </xf>
    <xf numFmtId="0" fontId="8" fillId="0" borderId="29" xfId="34" applyNumberFormat="1" applyFont="1" applyFill="1" applyBorder="1" applyAlignment="1">
      <alignment horizontal="center" vertical="center"/>
    </xf>
    <xf numFmtId="183" fontId="6" fillId="0" borderId="0" xfId="29" applyNumberFormat="1" applyFont="1" applyFill="1" applyBorder="1" applyAlignment="1">
      <alignment horizontal="center" vertical="center" shrinkToFit="1"/>
    </xf>
    <xf numFmtId="0" fontId="6" fillId="0" borderId="29" xfId="34" applyNumberFormat="1" applyFont="1" applyFill="1" applyBorder="1" applyAlignment="1">
      <alignment horizontal="center" vertical="center"/>
    </xf>
    <xf numFmtId="0" fontId="6" fillId="0" borderId="27" xfId="0" applyFont="1" applyBorder="1"/>
    <xf numFmtId="0" fontId="6" fillId="0" borderId="27" xfId="0" applyFont="1" applyBorder="1" applyAlignment="1"/>
    <xf numFmtId="0" fontId="6" fillId="0" borderId="0" xfId="0" applyFont="1" applyBorder="1" applyAlignment="1"/>
    <xf numFmtId="177" fontId="6" fillId="0" borderId="0" xfId="2" applyNumberFormat="1" applyFont="1" applyFill="1" applyBorder="1" applyAlignment="1">
      <alignment horizontal="center" vertical="center" shrinkToFit="1"/>
    </xf>
    <xf numFmtId="184" fontId="6" fillId="0" borderId="0" xfId="29" applyNumberFormat="1" applyFont="1" applyFill="1" applyBorder="1" applyAlignment="1">
      <alignment horizontal="center" vertical="center" shrinkToFit="1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right"/>
    </xf>
    <xf numFmtId="0" fontId="31" fillId="0" borderId="1" xfId="35" applyFont="1" applyFill="1" applyBorder="1"/>
    <xf numFmtId="0" fontId="29" fillId="0" borderId="0" xfId="0" applyNumberFormat="1" applyFont="1" applyFill="1" applyAlignment="1"/>
    <xf numFmtId="0" fontId="29" fillId="0" borderId="0" xfId="0" applyNumberFormat="1" applyFont="1" applyFill="1" applyBorder="1" applyAlignment="1"/>
    <xf numFmtId="0" fontId="29" fillId="0" borderId="1" xfId="0" applyFont="1" applyFill="1" applyBorder="1" applyAlignment="1"/>
    <xf numFmtId="0" fontId="2" fillId="0" borderId="0" xfId="35" applyFont="1" applyFill="1" applyBorder="1" applyAlignment="1">
      <alignment horizontal="center" vertical="center"/>
    </xf>
    <xf numFmtId="0" fontId="2" fillId="0" borderId="0" xfId="35" applyFont="1" applyFill="1" applyBorder="1" applyAlignment="1">
      <alignment horizontal="center" vertical="center"/>
    </xf>
    <xf numFmtId="183" fontId="6" fillId="0" borderId="0" xfId="0" applyNumberFormat="1" applyFont="1" applyBorder="1" applyAlignment="1"/>
    <xf numFmtId="183" fontId="8" fillId="0" borderId="0" xfId="0" applyNumberFormat="1" applyFont="1" applyBorder="1" applyAlignment="1"/>
    <xf numFmtId="184" fontId="10" fillId="0" borderId="0" xfId="0" applyNumberFormat="1" applyFont="1" applyBorder="1" applyAlignment="1"/>
    <xf numFmtId="183" fontId="18" fillId="0" borderId="0" xfId="0" applyNumberFormat="1" applyFont="1" applyBorder="1" applyAlignment="1"/>
    <xf numFmtId="185" fontId="32" fillId="0" borderId="0" xfId="0" applyNumberFormat="1" applyFont="1" applyFill="1" applyBorder="1" applyAlignment="1"/>
    <xf numFmtId="184" fontId="33" fillId="0" borderId="0" xfId="0" applyNumberFormat="1" applyFont="1" applyFill="1" applyBorder="1" applyAlignment="1"/>
    <xf numFmtId="0" fontId="34" fillId="0" borderId="0" xfId="0" applyFont="1" applyFill="1" applyBorder="1" applyAlignment="1"/>
    <xf numFmtId="185" fontId="32" fillId="0" borderId="0" xfId="0" applyNumberFormat="1" applyFont="1" applyFill="1" applyAlignment="1">
      <alignment horizontal="center"/>
    </xf>
    <xf numFmtId="185" fontId="32" fillId="0" borderId="0" xfId="0" applyNumberFormat="1" applyFont="1" applyFill="1" applyBorder="1" applyAlignment="1">
      <alignment horizontal="center"/>
    </xf>
    <xf numFmtId="3" fontId="35" fillId="0" borderId="0" xfId="0" applyNumberFormat="1" applyFont="1" applyFill="1" applyAlignment="1">
      <alignment horizontal="center"/>
    </xf>
    <xf numFmtId="182" fontId="6" fillId="0" borderId="1" xfId="2" applyNumberFormat="1" applyFont="1" applyFill="1" applyBorder="1" applyAlignment="1">
      <alignment horizontal="center" vertical="center" shrinkToFit="1"/>
    </xf>
    <xf numFmtId="182" fontId="6" fillId="0" borderId="1" xfId="32" applyNumberFormat="1" applyFont="1" applyFill="1" applyBorder="1" applyAlignment="1">
      <alignment horizontal="center" vertical="center" shrinkToFit="1"/>
    </xf>
    <xf numFmtId="182" fontId="6" fillId="0" borderId="0" xfId="2" applyNumberFormat="1" applyFont="1" applyFill="1" applyBorder="1" applyAlignment="1">
      <alignment horizontal="center" vertical="center" shrinkToFit="1"/>
    </xf>
    <xf numFmtId="182" fontId="6" fillId="0" borderId="1" xfId="24" applyNumberFormat="1" applyFont="1" applyFill="1" applyBorder="1" applyAlignment="1">
      <alignment horizontal="center" vertical="center" shrinkToFit="1"/>
    </xf>
    <xf numFmtId="182" fontId="6" fillId="0" borderId="1" xfId="29" applyNumberFormat="1" applyFont="1" applyFill="1" applyBorder="1" applyAlignment="1">
      <alignment horizontal="center" vertical="center" shrinkToFit="1"/>
    </xf>
    <xf numFmtId="182" fontId="8" fillId="0" borderId="1" xfId="33" applyNumberFormat="1" applyFont="1" applyFill="1" applyBorder="1" applyAlignment="1">
      <alignment horizontal="center" vertical="center" shrinkToFit="1"/>
    </xf>
    <xf numFmtId="182" fontId="8" fillId="0" borderId="18" xfId="2" applyNumberFormat="1" applyFont="1" applyFill="1" applyBorder="1" applyAlignment="1">
      <alignment horizontal="center" vertical="center" shrinkToFit="1"/>
    </xf>
    <xf numFmtId="182" fontId="6" fillId="0" borderId="0" xfId="32" applyNumberFormat="1" applyFont="1" applyFill="1" applyBorder="1" applyAlignment="1">
      <alignment horizontal="center" vertical="center" shrinkToFit="1"/>
    </xf>
    <xf numFmtId="182" fontId="6" fillId="0" borderId="0" xfId="24" applyNumberFormat="1" applyFont="1" applyFill="1" applyBorder="1" applyAlignment="1">
      <alignment horizontal="center" vertical="center" shrinkToFit="1"/>
    </xf>
    <xf numFmtId="182" fontId="6" fillId="0" borderId="0" xfId="29" applyNumberFormat="1" applyFont="1" applyFill="1" applyBorder="1" applyAlignment="1">
      <alignment horizontal="center" vertical="center" shrinkToFit="1"/>
    </xf>
    <xf numFmtId="182" fontId="8" fillId="0" borderId="0" xfId="33" applyNumberFormat="1" applyFont="1" applyFill="1" applyBorder="1" applyAlignment="1">
      <alignment horizontal="center" vertical="center" shrinkToFit="1"/>
    </xf>
    <xf numFmtId="182" fontId="8" fillId="0" borderId="0" xfId="2" applyNumberFormat="1" applyFont="1" applyFill="1" applyBorder="1" applyAlignment="1">
      <alignment horizontal="center" vertical="center" shrinkToFit="1"/>
    </xf>
    <xf numFmtId="182" fontId="6" fillId="0" borderId="0" xfId="31" applyNumberFormat="1" applyFont="1" applyFill="1" applyBorder="1" applyAlignment="1">
      <alignment horizontal="center" vertical="center" shrinkToFit="1"/>
    </xf>
    <xf numFmtId="182" fontId="8" fillId="0" borderId="0" xfId="29" applyNumberFormat="1" applyFont="1" applyFill="1" applyBorder="1" applyAlignment="1">
      <alignment horizontal="center" vertical="center" shrinkToFit="1"/>
    </xf>
    <xf numFmtId="41" fontId="6" fillId="0" borderId="0" xfId="24" applyFont="1" applyFill="1" applyBorder="1" applyAlignment="1">
      <alignment horizontal="center" vertical="center" shrinkToFit="1"/>
    </xf>
  </cellXfs>
  <cellStyles count="36">
    <cellStyle name="category" xfId="6"/>
    <cellStyle name="Comma [0]_ARN (2)" xfId="7"/>
    <cellStyle name="comma zerodec" xfId="8"/>
    <cellStyle name="Comma_Capex" xfId="9"/>
    <cellStyle name="Currency [0]_CCOCPX" xfId="10"/>
    <cellStyle name="Currency_CCOCPX" xfId="11"/>
    <cellStyle name="Currency1" xfId="12"/>
    <cellStyle name="Dezimal [0]_laroux" xfId="13"/>
    <cellStyle name="Dezimal_laroux" xfId="14"/>
    <cellStyle name="Dollar (zero dec)" xfId="15"/>
    <cellStyle name="Grey" xfId="16"/>
    <cellStyle name="Input [yellow]" xfId="17"/>
    <cellStyle name="Milliers [0]_Arabian Spec" xfId="18"/>
    <cellStyle name="Milliers_Arabian Spec" xfId="19"/>
    <cellStyle name="Mon?aire [0]_Arabian Spec" xfId="20"/>
    <cellStyle name="Mon?aire_Arabian Spec" xfId="21"/>
    <cellStyle name="Normal - Style1" xfId="22"/>
    <cellStyle name="Normal_A" xfId="23"/>
    <cellStyle name="백분율 2" xfId="3"/>
    <cellStyle name="쉼표 [0]" xfId="1" builtinId="6"/>
    <cellStyle name="쉼표 [0] 2" xfId="2"/>
    <cellStyle name="쉼표 [0] 3" xfId="24"/>
    <cellStyle name="쉼표 [0] 3 2" xfId="25"/>
    <cellStyle name="콤마 [0]_(월초P)" xfId="26"/>
    <cellStyle name="콤마 [0]_2. 행정구역" xfId="4"/>
    <cellStyle name="콤마_1" xfId="27"/>
    <cellStyle name="표준" xfId="0" builtinId="0"/>
    <cellStyle name="표준 101" xfId="28"/>
    <cellStyle name="표준 2" xfId="29"/>
    <cellStyle name="표준 2 2" xfId="30"/>
    <cellStyle name="표준 3" xfId="31"/>
    <cellStyle name="표준 4" xfId="32"/>
    <cellStyle name="표준 5" xfId="33"/>
    <cellStyle name="표준 6" xfId="34"/>
    <cellStyle name="표준_농업용기구및기계보유 " xfId="35"/>
    <cellStyle name="표준_채소류생산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1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1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2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4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4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5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7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7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8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5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5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0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3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3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4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6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6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7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9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6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69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0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1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2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5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5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6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8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8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7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9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0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1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1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2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8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3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4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6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7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8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89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8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0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1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3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3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4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5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6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8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9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9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9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99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0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1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2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2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3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4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5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5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6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7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8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0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1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1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2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4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4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5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6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7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7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8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19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1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1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0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3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3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4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5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6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6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7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8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9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2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2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29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0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1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2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4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5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5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6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7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8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8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9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3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0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1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1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2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3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4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6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7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7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8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49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4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4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0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0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1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2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3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3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4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5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6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8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9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5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59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0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1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2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2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3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4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5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5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6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7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8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0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1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1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2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3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4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4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5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6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7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7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8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79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7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0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2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3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3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4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5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6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6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7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8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9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8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8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89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0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1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2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4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5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5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6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7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8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8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19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9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19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0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1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1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2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3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4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6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7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5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6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8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9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9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0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1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2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2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3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4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5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5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6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7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8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0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1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3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1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2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3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4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3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4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5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6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7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3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7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8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39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3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3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0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2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3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4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3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4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5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6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6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7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8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9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4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4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49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0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1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2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4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5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5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5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6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7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8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5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8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5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9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5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0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1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1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2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3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4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6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7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6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7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8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69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6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6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0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0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7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0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1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2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3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7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3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4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5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6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8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9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7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7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7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79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0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1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2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2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3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4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5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8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5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6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7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8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0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1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9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1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2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3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4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9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4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5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6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7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9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7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8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99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9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0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2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3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0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3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4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5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6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6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7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8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9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1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2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4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5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5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6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7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8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1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8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1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9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1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0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1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2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1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2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3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4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6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7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2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7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8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29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2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2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0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3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0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1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2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3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3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4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5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6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8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9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3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3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39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0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1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2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2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4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2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3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4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5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5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4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5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6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7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8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4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0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1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1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5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1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2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3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4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4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5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4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5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6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7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7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5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7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8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59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5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5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0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2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3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3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6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3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4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5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6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6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7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8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9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9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6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6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6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69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0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1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2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4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5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5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7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5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6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7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8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8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7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8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7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9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7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0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1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8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1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2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8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3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4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6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7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7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8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8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8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89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8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8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0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0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9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0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1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2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3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3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9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3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4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5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6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8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9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9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39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39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399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0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1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2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2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0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2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3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4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5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5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5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6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7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8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0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1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1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1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2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3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4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4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1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4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5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6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7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7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7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8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19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1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1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0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2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3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3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2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3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4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5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6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2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6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7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8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9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2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2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2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29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0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1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2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3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4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5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5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3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5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6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7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8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8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3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9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3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0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1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2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3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4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5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6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7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4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7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8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49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4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4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0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0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1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2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3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5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3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4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5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6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8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9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5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5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5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59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0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1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2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6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2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3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4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5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5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6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5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6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7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8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6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9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0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1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1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7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1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2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3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4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4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7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4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5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6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7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7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7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8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79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7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7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0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1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2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3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8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3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4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5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6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6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8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6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7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8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9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8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8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8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89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90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91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92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944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950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49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959" name="Text Box 8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49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4965" name="Text Box 14"/>
        <xdr:cNvSpPr txBox="1">
          <a:spLocks noChangeArrowheads="1"/>
        </xdr:cNvSpPr>
      </xdr:nvSpPr>
      <xdr:spPr bwMode="auto">
        <a:xfrm>
          <a:off x="12477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49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angsu.go.kr/&#48148;&#53461;%20&#54868;&#47732;/&#44053;&#50976;&#47548;/&#44053;&#50976;&#47548;/&#53685;&#44228;/&#53685;&#44228;&#50672;&#48372;/2015%20&#53685;&#44228;&#50672;&#48372;/&#49436;&#49885;/&#49892;&#44284;/&#45453;&#50629;&#51221;&#52293;&#44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angsu.go.kr/Users/smart/AppData/Local/Temp/HAMONITEMP/&#45453;&#50629;&#51221;&#52293;&#44284;_49B6.t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2018&#53685;&#44228;&#50672;&#48372;(2017&#45380;&#44592;&#51456;)/&#53685;&#44228;&#50756;&#49457;/&#44284;&#44284;&#49892;&#47448;%20&#49373;&#49328;&#47049;(2017&#45380;)&#45453;&#50629;&#44592;&#49696;&#49468;&#535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----"/>
      <sheetName val="1.농가및농가인구"/>
      <sheetName val="2.경지면적"/>
      <sheetName val="3.농업진흥지역 지정"/>
      <sheetName val="4.식량작물 생산량"/>
      <sheetName val="4-1.미곡"/>
      <sheetName val="4-2.맥류"/>
      <sheetName val="4-3.잡곡"/>
      <sheetName val="4-4.두류"/>
      <sheetName val="4-5.서류"/>
      <sheetName val="5.채소류생산량"/>
      <sheetName val="5-1.채소류생산량(속1)"/>
      <sheetName val="5-2.채소류생산량(속2)"/>
      <sheetName val="6.특용작물생산량"/>
      <sheetName val="8.공공비축 미곡 매입실적"/>
      <sheetName val="9.보리매입실적"/>
      <sheetName val="10. 정부관리양곡 보관창고"/>
      <sheetName val="11.정부양곡가공공장"/>
    </sheetNames>
    <sheetDataSet>
      <sheetData sheetId="0" refreshError="1"/>
      <sheetData sheetId="1">
        <row r="10">
          <cell r="B10">
            <v>4396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농가및농가인구"/>
      <sheetName val="2.경지면적"/>
      <sheetName val="3.농업진흥지역 지정"/>
      <sheetName val="4.식량작물 생산량 "/>
      <sheetName val="4-1.미곡"/>
      <sheetName val="4-2.맥류"/>
      <sheetName val="4-3.잡곡"/>
      <sheetName val="4-4.두류"/>
      <sheetName val="4-5.서류"/>
      <sheetName val="5.채소류생산량"/>
      <sheetName val="5-1.채소류생산량(속1)"/>
      <sheetName val="5-2.채소류생산량(속2)"/>
      <sheetName val="6.특용작물생산량"/>
      <sheetName val="8.공공비축 미곡 매입실적"/>
      <sheetName val="9.정부관리양곡 보관창고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B12">
            <v>395</v>
          </cell>
          <cell r="C12">
            <v>2777</v>
          </cell>
        </row>
        <row r="13">
          <cell r="B13">
            <v>942</v>
          </cell>
          <cell r="C13">
            <v>6630</v>
          </cell>
        </row>
        <row r="14">
          <cell r="B14">
            <v>233</v>
          </cell>
          <cell r="C14">
            <v>1638</v>
          </cell>
        </row>
        <row r="15">
          <cell r="B15">
            <v>306</v>
          </cell>
          <cell r="C15">
            <v>2151</v>
          </cell>
        </row>
        <row r="16">
          <cell r="B16">
            <v>287</v>
          </cell>
          <cell r="C16">
            <v>2018</v>
          </cell>
        </row>
        <row r="17">
          <cell r="B17">
            <v>339</v>
          </cell>
          <cell r="C17">
            <v>2383</v>
          </cell>
        </row>
        <row r="18">
          <cell r="B18">
            <v>245</v>
          </cell>
          <cell r="C18">
            <v>1722</v>
          </cell>
        </row>
      </sheetData>
      <sheetData sheetId="5" refreshError="1"/>
      <sheetData sheetId="6">
        <row r="12">
          <cell r="B12">
            <v>1.8000000000000003</v>
          </cell>
          <cell r="C12">
            <v>3.5</v>
          </cell>
        </row>
        <row r="13">
          <cell r="B13">
            <v>0.2</v>
          </cell>
          <cell r="C13">
            <v>0.5</v>
          </cell>
        </row>
        <row r="14">
          <cell r="B14">
            <v>4.0999999999999996</v>
          </cell>
          <cell r="C14">
            <v>15.6</v>
          </cell>
        </row>
        <row r="15">
          <cell r="B15">
            <v>12.1</v>
          </cell>
          <cell r="C15">
            <v>27.799999999999997</v>
          </cell>
        </row>
        <row r="16">
          <cell r="B16">
            <v>2.1</v>
          </cell>
          <cell r="C16">
            <v>3.5999999999999996</v>
          </cell>
        </row>
        <row r="17">
          <cell r="B17">
            <v>9.6999999999999993</v>
          </cell>
          <cell r="C17">
            <v>24</v>
          </cell>
        </row>
        <row r="18">
          <cell r="B18">
            <v>10.3</v>
          </cell>
          <cell r="C18">
            <v>25.6</v>
          </cell>
        </row>
      </sheetData>
      <sheetData sheetId="7">
        <row r="12">
          <cell r="B12">
            <v>33.300000000000004</v>
          </cell>
          <cell r="C12">
            <v>45.7</v>
          </cell>
        </row>
        <row r="13">
          <cell r="B13">
            <v>22</v>
          </cell>
          <cell r="C13">
            <v>34.400000000000006</v>
          </cell>
        </row>
        <row r="14">
          <cell r="B14">
            <v>32.400000000000006</v>
          </cell>
          <cell r="C14">
            <v>57.7</v>
          </cell>
        </row>
        <row r="15">
          <cell r="B15">
            <v>19.8</v>
          </cell>
          <cell r="C15">
            <v>32.300000000000004</v>
          </cell>
        </row>
        <row r="16">
          <cell r="B16">
            <v>24</v>
          </cell>
          <cell r="C16">
            <v>40.699999999999996</v>
          </cell>
        </row>
        <row r="17">
          <cell r="B17">
            <v>23.900000000000002</v>
          </cell>
          <cell r="C17">
            <v>36.1</v>
          </cell>
        </row>
        <row r="18">
          <cell r="B18">
            <v>28.5</v>
          </cell>
          <cell r="C18">
            <v>48.600000000000009</v>
          </cell>
        </row>
      </sheetData>
      <sheetData sheetId="8">
        <row r="12">
          <cell r="B12">
            <v>5.6</v>
          </cell>
          <cell r="C12">
            <v>72.199999999999989</v>
          </cell>
        </row>
        <row r="13">
          <cell r="B13">
            <v>4.8</v>
          </cell>
          <cell r="C13">
            <v>63.4</v>
          </cell>
        </row>
        <row r="14">
          <cell r="B14">
            <v>2.0999999999999996</v>
          </cell>
          <cell r="C14">
            <v>29.4</v>
          </cell>
        </row>
        <row r="15">
          <cell r="B15">
            <v>6.58</v>
          </cell>
          <cell r="C15">
            <v>75.5</v>
          </cell>
        </row>
        <row r="16">
          <cell r="B16">
            <v>2.9</v>
          </cell>
          <cell r="C16">
            <v>37.6</v>
          </cell>
        </row>
        <row r="17">
          <cell r="B17">
            <v>6.01</v>
          </cell>
          <cell r="C17">
            <v>95.3</v>
          </cell>
        </row>
        <row r="18">
          <cell r="B18">
            <v>5.07</v>
          </cell>
          <cell r="C18">
            <v>60.2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90" zoomScaleNormal="90" workbookViewId="0">
      <selection sqref="A1:D1"/>
    </sheetView>
  </sheetViews>
  <sheetFormatPr defaultColWidth="6.109375" defaultRowHeight="13.5" x14ac:dyDescent="0.15"/>
  <cols>
    <col min="1" max="1" width="17.44140625" style="48" customWidth="1"/>
    <col min="2" max="2" width="20.88671875" style="44" customWidth="1"/>
    <col min="3" max="4" width="20.88671875" style="49" customWidth="1"/>
    <col min="5" max="5" width="2.5546875" style="50" customWidth="1"/>
    <col min="6" max="8" width="24.44140625" style="49" customWidth="1"/>
    <col min="9" max="9" width="6.33203125" style="48" bestFit="1" customWidth="1"/>
    <col min="10" max="16384" width="6.109375" style="48"/>
  </cols>
  <sheetData>
    <row r="1" spans="1:9" s="2" customFormat="1" ht="45" customHeight="1" x14ac:dyDescent="0.25">
      <c r="A1" s="458" t="s">
        <v>0</v>
      </c>
      <c r="B1" s="458"/>
      <c r="C1" s="458"/>
      <c r="D1" s="458"/>
      <c r="E1" s="1"/>
      <c r="F1" s="458" t="s">
        <v>1</v>
      </c>
      <c r="G1" s="458"/>
      <c r="H1" s="458"/>
    </row>
    <row r="2" spans="1:9" s="8" customFormat="1" ht="25.5" customHeight="1" thickBot="1" x14ac:dyDescent="0.2">
      <c r="A2" s="3" t="s">
        <v>2</v>
      </c>
      <c r="B2" s="4"/>
      <c r="C2" s="5"/>
      <c r="D2" s="5"/>
      <c r="E2" s="6"/>
      <c r="F2" s="5"/>
      <c r="G2" s="5"/>
      <c r="H2" s="7" t="s">
        <v>3</v>
      </c>
    </row>
    <row r="3" spans="1:9" s="11" customFormat="1" ht="16.5" customHeight="1" thickTop="1" x14ac:dyDescent="0.15">
      <c r="A3" s="9" t="s">
        <v>4</v>
      </c>
      <c r="B3" s="459" t="s">
        <v>5</v>
      </c>
      <c r="C3" s="460"/>
      <c r="D3" s="461"/>
      <c r="E3" s="10"/>
      <c r="F3" s="461" t="s">
        <v>6</v>
      </c>
      <c r="G3" s="461"/>
      <c r="H3" s="461"/>
    </row>
    <row r="4" spans="1:9" s="11" customFormat="1" ht="16.5" customHeight="1" x14ac:dyDescent="0.15">
      <c r="A4" s="12" t="s">
        <v>7</v>
      </c>
      <c r="B4" s="13" t="s">
        <v>8</v>
      </c>
      <c r="C4" s="13" t="s">
        <v>9</v>
      </c>
      <c r="D4" s="14" t="s">
        <v>10</v>
      </c>
      <c r="E4" s="10"/>
      <c r="F4" s="462" t="s">
        <v>11</v>
      </c>
      <c r="G4" s="462"/>
      <c r="H4" s="462"/>
    </row>
    <row r="5" spans="1:9" s="11" customFormat="1" ht="16.5" customHeight="1" x14ac:dyDescent="0.15">
      <c r="A5" s="12" t="s">
        <v>12</v>
      </c>
      <c r="B5" s="15"/>
      <c r="C5" s="16"/>
      <c r="D5" s="17"/>
      <c r="E5" s="10"/>
      <c r="F5" s="18" t="s">
        <v>13</v>
      </c>
      <c r="G5" s="14" t="s">
        <v>14</v>
      </c>
      <c r="H5" s="14" t="s">
        <v>15</v>
      </c>
    </row>
    <row r="6" spans="1:9" s="11" customFormat="1" ht="16.5" customHeight="1" x14ac:dyDescent="0.15">
      <c r="A6" s="19" t="s">
        <v>16</v>
      </c>
      <c r="B6" s="20" t="s">
        <v>17</v>
      </c>
      <c r="C6" s="21" t="s">
        <v>18</v>
      </c>
      <c r="D6" s="22" t="s">
        <v>19</v>
      </c>
      <c r="E6" s="10"/>
      <c r="F6" s="23" t="s">
        <v>17</v>
      </c>
      <c r="G6" s="22" t="s">
        <v>20</v>
      </c>
      <c r="H6" s="22" t="s">
        <v>21</v>
      </c>
    </row>
    <row r="7" spans="1:9" s="8" customFormat="1" ht="41.25" customHeight="1" x14ac:dyDescent="0.15">
      <c r="A7" s="12">
        <v>2013</v>
      </c>
      <c r="B7" s="24">
        <v>4396</v>
      </c>
      <c r="C7" s="25">
        <v>2330</v>
      </c>
      <c r="D7" s="25">
        <v>2066</v>
      </c>
      <c r="E7" s="24"/>
      <c r="F7" s="25">
        <v>10985</v>
      </c>
      <c r="G7" s="25">
        <v>5461</v>
      </c>
      <c r="H7" s="25">
        <v>5523</v>
      </c>
    </row>
    <row r="8" spans="1:9" s="8" customFormat="1" ht="41.25" customHeight="1" x14ac:dyDescent="0.15">
      <c r="A8" s="12">
        <v>2014</v>
      </c>
      <c r="B8" s="24">
        <v>4268</v>
      </c>
      <c r="C8" s="25">
        <v>2430</v>
      </c>
      <c r="D8" s="25">
        <v>1838</v>
      </c>
      <c r="E8" s="24"/>
      <c r="F8" s="25">
        <v>10416</v>
      </c>
      <c r="G8" s="25">
        <v>5171</v>
      </c>
      <c r="H8" s="25">
        <v>5245</v>
      </c>
    </row>
    <row r="9" spans="1:9" s="8" customFormat="1" ht="41.25" customHeight="1" x14ac:dyDescent="0.15">
      <c r="A9" s="12">
        <v>2015</v>
      </c>
      <c r="B9" s="24">
        <v>4968</v>
      </c>
      <c r="C9" s="24">
        <v>2353</v>
      </c>
      <c r="D9" s="24">
        <v>2615</v>
      </c>
      <c r="E9" s="24"/>
      <c r="F9" s="24">
        <v>14904</v>
      </c>
      <c r="G9" s="24">
        <v>7513.1063999999997</v>
      </c>
      <c r="H9" s="24">
        <v>7390.8936000000003</v>
      </c>
    </row>
    <row r="10" spans="1:9" s="8" customFormat="1" ht="41.25" customHeight="1" x14ac:dyDescent="0.15">
      <c r="A10" s="26">
        <v>2016</v>
      </c>
      <c r="B10" s="27">
        <v>4545.6989966555184</v>
      </c>
      <c r="C10" s="27">
        <v>3091</v>
      </c>
      <c r="D10" s="27">
        <v>1454.6236789297659</v>
      </c>
      <c r="E10" s="27"/>
      <c r="F10" s="28">
        <v>11299</v>
      </c>
      <c r="G10" s="28">
        <v>5814</v>
      </c>
      <c r="H10" s="28">
        <v>5485</v>
      </c>
    </row>
    <row r="11" spans="1:9" s="32" customFormat="1" ht="41.25" customHeight="1" x14ac:dyDescent="0.15">
      <c r="A11" s="29">
        <v>2017</v>
      </c>
      <c r="B11" s="30">
        <f>SUM(B12:B18)</f>
        <v>5203</v>
      </c>
      <c r="C11" s="30">
        <f t="shared" ref="C11:D11" si="0">SUM(C12:C18)</f>
        <v>3600</v>
      </c>
      <c r="D11" s="30">
        <f t="shared" si="0"/>
        <v>1603</v>
      </c>
      <c r="E11" s="30"/>
      <c r="F11" s="31">
        <v>10925</v>
      </c>
      <c r="G11" s="31">
        <v>5706</v>
      </c>
      <c r="H11" s="31">
        <v>5219</v>
      </c>
    </row>
    <row r="12" spans="1:9" s="32" customFormat="1" ht="41.25" customHeight="1" x14ac:dyDescent="0.15">
      <c r="A12" s="33" t="s">
        <v>22</v>
      </c>
      <c r="B12" s="456">
        <v>1460</v>
      </c>
      <c r="C12" s="27">
        <v>972</v>
      </c>
      <c r="D12" s="27">
        <v>488</v>
      </c>
      <c r="E12" s="34"/>
      <c r="F12" s="35">
        <f>G12+H12</f>
        <v>2588</v>
      </c>
      <c r="G12" s="35">
        <v>1333</v>
      </c>
      <c r="H12" s="35">
        <v>1255</v>
      </c>
      <c r="I12" s="36"/>
    </row>
    <row r="13" spans="1:9" s="32" customFormat="1" ht="41.25" customHeight="1" x14ac:dyDescent="0.15">
      <c r="A13" s="33" t="s">
        <v>23</v>
      </c>
      <c r="B13" s="37">
        <v>610</v>
      </c>
      <c r="C13" s="27">
        <v>420</v>
      </c>
      <c r="D13" s="27">
        <v>190</v>
      </c>
      <c r="E13" s="34"/>
      <c r="F13" s="35">
        <f t="shared" ref="F13:F18" si="1">G13+H13</f>
        <v>1352</v>
      </c>
      <c r="G13" s="35">
        <v>697</v>
      </c>
      <c r="H13" s="35">
        <v>655</v>
      </c>
      <c r="I13" s="36"/>
    </row>
    <row r="14" spans="1:9" s="32" customFormat="1" ht="41.25" customHeight="1" x14ac:dyDescent="0.15">
      <c r="A14" s="33" t="s">
        <v>24</v>
      </c>
      <c r="B14" s="37">
        <v>643</v>
      </c>
      <c r="C14" s="27">
        <v>468</v>
      </c>
      <c r="D14" s="27">
        <v>175</v>
      </c>
      <c r="E14" s="34"/>
      <c r="F14" s="35">
        <f t="shared" si="1"/>
        <v>1392</v>
      </c>
      <c r="G14" s="35">
        <v>732</v>
      </c>
      <c r="H14" s="35">
        <v>660</v>
      </c>
      <c r="I14" s="36"/>
    </row>
    <row r="15" spans="1:9" s="32" customFormat="1" ht="41.25" customHeight="1" x14ac:dyDescent="0.15">
      <c r="A15" s="33" t="s">
        <v>25</v>
      </c>
      <c r="B15" s="37">
        <v>857</v>
      </c>
      <c r="C15" s="27">
        <v>588</v>
      </c>
      <c r="D15" s="27">
        <v>269</v>
      </c>
      <c r="E15" s="38"/>
      <c r="F15" s="35">
        <f t="shared" si="1"/>
        <v>1470</v>
      </c>
      <c r="G15" s="35">
        <v>793</v>
      </c>
      <c r="H15" s="35">
        <v>677</v>
      </c>
      <c r="I15" s="36"/>
    </row>
    <row r="16" spans="1:9" s="32" customFormat="1" ht="41.25" customHeight="1" x14ac:dyDescent="0.15">
      <c r="A16" s="33" t="s">
        <v>26</v>
      </c>
      <c r="B16" s="37">
        <v>626</v>
      </c>
      <c r="C16" s="27">
        <v>412</v>
      </c>
      <c r="D16" s="27">
        <v>214</v>
      </c>
      <c r="E16" s="38"/>
      <c r="F16" s="35">
        <f t="shared" si="1"/>
        <v>1413</v>
      </c>
      <c r="G16" s="35">
        <v>732</v>
      </c>
      <c r="H16" s="35">
        <v>681</v>
      </c>
      <c r="I16" s="36"/>
    </row>
    <row r="17" spans="1:12" s="32" customFormat="1" ht="41.25" customHeight="1" x14ac:dyDescent="0.15">
      <c r="A17" s="33" t="s">
        <v>27</v>
      </c>
      <c r="B17" s="37">
        <v>519</v>
      </c>
      <c r="C17" s="27">
        <v>389</v>
      </c>
      <c r="D17" s="27">
        <v>130</v>
      </c>
      <c r="E17" s="38"/>
      <c r="F17" s="35">
        <f t="shared" si="1"/>
        <v>1524</v>
      </c>
      <c r="G17" s="35">
        <v>803</v>
      </c>
      <c r="H17" s="35">
        <v>721</v>
      </c>
      <c r="I17" s="36"/>
    </row>
    <row r="18" spans="1:12" s="32" customFormat="1" ht="41.25" customHeight="1" thickBot="1" x14ac:dyDescent="0.2">
      <c r="A18" s="39" t="s">
        <v>28</v>
      </c>
      <c r="B18" s="40">
        <v>488</v>
      </c>
      <c r="C18" s="41">
        <v>351</v>
      </c>
      <c r="D18" s="41">
        <v>137</v>
      </c>
      <c r="E18" s="38"/>
      <c r="F18" s="42">
        <f t="shared" si="1"/>
        <v>1186</v>
      </c>
      <c r="G18" s="42">
        <v>616</v>
      </c>
      <c r="H18" s="42">
        <v>570</v>
      </c>
      <c r="I18" s="36"/>
    </row>
    <row r="19" spans="1:12" s="47" customFormat="1" ht="19.5" customHeight="1" thickTop="1" x14ac:dyDescent="0.15">
      <c r="A19" s="43" t="s">
        <v>29</v>
      </c>
      <c r="B19" s="44"/>
      <c r="C19" s="44"/>
      <c r="D19" s="44"/>
      <c r="E19" s="45"/>
      <c r="F19" s="44"/>
      <c r="G19" s="44"/>
      <c r="H19" s="44"/>
      <c r="I19" s="46"/>
      <c r="J19" s="44"/>
      <c r="K19" s="44"/>
      <c r="L19" s="46"/>
    </row>
  </sheetData>
  <mergeCells count="5">
    <mergeCell ref="A1:D1"/>
    <mergeCell ref="F1:H1"/>
    <mergeCell ref="B3:D3"/>
    <mergeCell ref="F3:H3"/>
    <mergeCell ref="F4:H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9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opLeftCell="A4" zoomScale="85" zoomScaleNormal="85" workbookViewId="0">
      <selection activeCell="K11" sqref="K11"/>
    </sheetView>
  </sheetViews>
  <sheetFormatPr defaultRowHeight="13.5" x14ac:dyDescent="0.15"/>
  <cols>
    <col min="1" max="1" width="14.5546875" style="214" customWidth="1"/>
    <col min="2" max="2" width="7.44140625" style="215" customWidth="1"/>
    <col min="3" max="3" width="7.44140625" style="216" customWidth="1"/>
    <col min="4" max="4" width="7.44140625" style="341" customWidth="1"/>
    <col min="5" max="5" width="7.44140625" style="216" customWidth="1"/>
    <col min="6" max="6" width="7.44140625" style="215" customWidth="1"/>
    <col min="7" max="7" width="7.44140625" style="341" customWidth="1"/>
    <col min="8" max="8" width="7.44140625" style="216" customWidth="1"/>
    <col min="9" max="9" width="7.44140625" style="215" customWidth="1"/>
    <col min="10" max="10" width="7.44140625" style="341" customWidth="1"/>
    <col min="11" max="11" width="2.77734375" style="341" customWidth="1"/>
    <col min="12" max="12" width="7.77734375" style="216" customWidth="1"/>
    <col min="13" max="13" width="6.109375" style="215" customWidth="1"/>
    <col min="14" max="14" width="6.109375" style="341" customWidth="1"/>
    <col min="15" max="15" width="7.77734375" style="216" customWidth="1"/>
    <col min="16" max="16" width="7.44140625" style="215" bestFit="1" customWidth="1"/>
    <col min="17" max="17" width="6.109375" style="341" customWidth="1"/>
    <col min="18" max="18" width="7.77734375" style="216" customWidth="1"/>
    <col min="19" max="19" width="7" style="215" bestFit="1" customWidth="1"/>
    <col min="20" max="20" width="6.109375" style="341" customWidth="1"/>
    <col min="21" max="21" width="7.109375" style="216" customWidth="1"/>
    <col min="22" max="22" width="6.6640625" style="215" customWidth="1"/>
    <col min="23" max="16384" width="8.88671875" style="91"/>
  </cols>
  <sheetData>
    <row r="1" spans="1:26" s="52" customFormat="1" ht="45" customHeight="1" x14ac:dyDescent="0.25">
      <c r="A1" s="466" t="s">
        <v>144</v>
      </c>
      <c r="B1" s="466"/>
      <c r="C1" s="466"/>
      <c r="D1" s="466"/>
      <c r="E1" s="466"/>
      <c r="F1" s="466"/>
      <c r="G1" s="466"/>
      <c r="H1" s="466"/>
      <c r="I1" s="466"/>
      <c r="J1" s="466"/>
      <c r="K1" s="300"/>
      <c r="L1" s="503" t="s">
        <v>145</v>
      </c>
      <c r="M1" s="503"/>
      <c r="N1" s="503"/>
      <c r="O1" s="503"/>
      <c r="P1" s="503"/>
      <c r="Q1" s="503"/>
      <c r="R1" s="503"/>
      <c r="S1" s="503"/>
      <c r="T1" s="503"/>
      <c r="U1" s="503"/>
      <c r="V1" s="503"/>
    </row>
    <row r="2" spans="1:26" s="74" customFormat="1" ht="25.5" customHeight="1" thickBot="1" x14ac:dyDescent="0.2">
      <c r="A2" s="301" t="s">
        <v>88</v>
      </c>
      <c r="B2" s="302"/>
      <c r="C2" s="303"/>
      <c r="D2" s="304"/>
      <c r="E2" s="302"/>
      <c r="F2" s="302"/>
      <c r="G2" s="304"/>
      <c r="H2" s="303"/>
      <c r="I2" s="302"/>
      <c r="J2" s="304"/>
      <c r="K2" s="305"/>
      <c r="L2" s="303"/>
      <c r="M2" s="302"/>
      <c r="N2" s="304"/>
      <c r="O2" s="303"/>
      <c r="P2" s="302"/>
      <c r="Q2" s="304"/>
      <c r="R2" s="303"/>
      <c r="S2" s="302"/>
      <c r="T2" s="304"/>
      <c r="U2" s="303"/>
      <c r="V2" s="306" t="s">
        <v>89</v>
      </c>
    </row>
    <row r="3" spans="1:26" s="103" customFormat="1" ht="16.5" customHeight="1" thickTop="1" x14ac:dyDescent="0.15">
      <c r="A3" s="179" t="s">
        <v>64</v>
      </c>
      <c r="B3" s="478" t="s">
        <v>146</v>
      </c>
      <c r="C3" s="504"/>
      <c r="D3" s="504"/>
      <c r="E3" s="504"/>
      <c r="F3" s="504"/>
      <c r="G3" s="504"/>
      <c r="H3" s="504"/>
      <c r="I3" s="504"/>
      <c r="J3" s="504"/>
      <c r="K3" s="307"/>
      <c r="L3" s="308"/>
      <c r="M3" s="308"/>
      <c r="N3" s="504" t="s">
        <v>147</v>
      </c>
      <c r="O3" s="504"/>
      <c r="P3" s="504"/>
      <c r="Q3" s="504"/>
      <c r="R3" s="504"/>
      <c r="S3" s="504"/>
      <c r="T3" s="504"/>
      <c r="U3" s="504"/>
      <c r="V3" s="504"/>
    </row>
    <row r="4" spans="1:26" s="103" customFormat="1" ht="15.95" customHeight="1" x14ac:dyDescent="0.15">
      <c r="A4" s="182" t="s">
        <v>94</v>
      </c>
      <c r="B4" s="309" t="s">
        <v>148</v>
      </c>
      <c r="C4" s="310" t="s">
        <v>96</v>
      </c>
      <c r="D4" s="505" t="s">
        <v>149</v>
      </c>
      <c r="E4" s="506"/>
      <c r="F4" s="507"/>
      <c r="G4" s="505" t="s">
        <v>150</v>
      </c>
      <c r="H4" s="506"/>
      <c r="I4" s="507"/>
      <c r="J4" s="311" t="s">
        <v>151</v>
      </c>
      <c r="K4" s="312"/>
      <c r="L4" s="508" t="s">
        <v>152</v>
      </c>
      <c r="M4" s="509"/>
      <c r="N4" s="508" t="s">
        <v>153</v>
      </c>
      <c r="O4" s="508"/>
      <c r="P4" s="509"/>
      <c r="Q4" s="313"/>
      <c r="R4" s="314" t="s">
        <v>154</v>
      </c>
      <c r="S4" s="315"/>
      <c r="T4" s="510" t="s">
        <v>155</v>
      </c>
      <c r="U4" s="508"/>
      <c r="V4" s="508"/>
    </row>
    <row r="5" spans="1:26" s="103" customFormat="1" ht="15.95" customHeight="1" x14ac:dyDescent="0.15">
      <c r="A5" s="182" t="s">
        <v>156</v>
      </c>
      <c r="B5" s="230"/>
      <c r="C5" s="183"/>
      <c r="D5" s="316" t="s">
        <v>157</v>
      </c>
      <c r="E5" s="317" t="s">
        <v>96</v>
      </c>
      <c r="F5" s="227"/>
      <c r="G5" s="316" t="s">
        <v>157</v>
      </c>
      <c r="H5" s="317" t="s">
        <v>96</v>
      </c>
      <c r="I5" s="227"/>
      <c r="J5" s="313" t="s">
        <v>157</v>
      </c>
      <c r="K5" s="313"/>
      <c r="L5" s="181" t="s">
        <v>96</v>
      </c>
      <c r="M5" s="227"/>
      <c r="N5" s="318" t="s">
        <v>157</v>
      </c>
      <c r="O5" s="317" t="s">
        <v>96</v>
      </c>
      <c r="P5" s="227"/>
      <c r="Q5" s="316" t="s">
        <v>157</v>
      </c>
      <c r="R5" s="317" t="s">
        <v>96</v>
      </c>
      <c r="S5" s="227"/>
      <c r="T5" s="318" t="s">
        <v>157</v>
      </c>
      <c r="U5" s="317" t="s">
        <v>96</v>
      </c>
      <c r="V5" s="319"/>
    </row>
    <row r="6" spans="1:26" s="103" customFormat="1" ht="15.95" customHeight="1" x14ac:dyDescent="0.15">
      <c r="A6" s="187" t="s">
        <v>16</v>
      </c>
      <c r="B6" s="320" t="s">
        <v>75</v>
      </c>
      <c r="C6" s="321" t="s">
        <v>76</v>
      </c>
      <c r="D6" s="322" t="s">
        <v>75</v>
      </c>
      <c r="E6" s="321" t="s">
        <v>76</v>
      </c>
      <c r="F6" s="323" t="s">
        <v>99</v>
      </c>
      <c r="G6" s="322" t="s">
        <v>75</v>
      </c>
      <c r="H6" s="321" t="s">
        <v>76</v>
      </c>
      <c r="I6" s="323" t="s">
        <v>99</v>
      </c>
      <c r="J6" s="324" t="s">
        <v>75</v>
      </c>
      <c r="K6" s="325"/>
      <c r="L6" s="326" t="s">
        <v>76</v>
      </c>
      <c r="M6" s="323" t="s">
        <v>99</v>
      </c>
      <c r="N6" s="322" t="s">
        <v>75</v>
      </c>
      <c r="O6" s="327" t="s">
        <v>76</v>
      </c>
      <c r="P6" s="323" t="s">
        <v>99</v>
      </c>
      <c r="Q6" s="322" t="s">
        <v>75</v>
      </c>
      <c r="R6" s="327" t="s">
        <v>76</v>
      </c>
      <c r="S6" s="323" t="s">
        <v>99</v>
      </c>
      <c r="T6" s="322" t="s">
        <v>75</v>
      </c>
      <c r="U6" s="327" t="s">
        <v>76</v>
      </c>
      <c r="V6" s="328" t="s">
        <v>99</v>
      </c>
    </row>
    <row r="7" spans="1:26" s="330" customFormat="1" ht="41.25" customHeight="1" x14ac:dyDescent="0.15">
      <c r="A7" s="193">
        <v>2013</v>
      </c>
      <c r="B7" s="329">
        <v>87.4</v>
      </c>
      <c r="C7" s="329">
        <v>5158.5</v>
      </c>
      <c r="D7" s="329">
        <v>15.1</v>
      </c>
      <c r="E7" s="329">
        <v>636.79999999999995</v>
      </c>
      <c r="F7" s="329">
        <v>4228</v>
      </c>
      <c r="G7" s="329">
        <v>0</v>
      </c>
      <c r="H7" s="329">
        <v>0</v>
      </c>
      <c r="I7" s="329">
        <v>0</v>
      </c>
      <c r="J7" s="329">
        <v>0</v>
      </c>
      <c r="K7" s="329"/>
      <c r="L7" s="329">
        <v>0</v>
      </c>
      <c r="M7" s="329">
        <v>0</v>
      </c>
      <c r="N7" s="329">
        <v>22.8</v>
      </c>
      <c r="O7" s="329">
        <v>534.5</v>
      </c>
      <c r="P7" s="329">
        <v>2344</v>
      </c>
      <c r="Q7" s="329">
        <v>6.5</v>
      </c>
      <c r="R7" s="329">
        <v>182.6</v>
      </c>
      <c r="S7" s="329">
        <v>2809</v>
      </c>
      <c r="T7" s="329">
        <v>43</v>
      </c>
      <c r="U7" s="329">
        <v>3804.6</v>
      </c>
      <c r="V7" s="329">
        <v>8847</v>
      </c>
    </row>
    <row r="8" spans="1:26" s="330" customFormat="1" ht="41.25" customHeight="1" x14ac:dyDescent="0.15">
      <c r="A8" s="193">
        <v>2014</v>
      </c>
      <c r="B8" s="329">
        <v>109.69999999999999</v>
      </c>
      <c r="C8" s="329">
        <v>7581</v>
      </c>
      <c r="D8" s="329">
        <v>16.899999999999999</v>
      </c>
      <c r="E8" s="329">
        <v>821</v>
      </c>
      <c r="F8" s="329">
        <v>4863</v>
      </c>
      <c r="G8" s="329">
        <v>0</v>
      </c>
      <c r="H8" s="329">
        <v>0</v>
      </c>
      <c r="I8" s="329">
        <v>0</v>
      </c>
      <c r="J8" s="329">
        <v>0</v>
      </c>
      <c r="K8" s="329"/>
      <c r="L8" s="329">
        <v>0</v>
      </c>
      <c r="M8" s="329">
        <v>0</v>
      </c>
      <c r="N8" s="329">
        <v>23</v>
      </c>
      <c r="O8" s="329">
        <v>1299</v>
      </c>
      <c r="P8" s="329">
        <v>5646</v>
      </c>
      <c r="Q8" s="329">
        <v>7.3</v>
      </c>
      <c r="R8" s="329">
        <v>380</v>
      </c>
      <c r="S8" s="329">
        <v>5179</v>
      </c>
      <c r="T8" s="329">
        <v>62.499999999999993</v>
      </c>
      <c r="U8" s="329">
        <v>5080.8</v>
      </c>
      <c r="V8" s="329">
        <v>8132</v>
      </c>
    </row>
    <row r="9" spans="1:26" s="330" customFormat="1" ht="41.25" customHeight="1" x14ac:dyDescent="0.15">
      <c r="A9" s="193">
        <v>2015</v>
      </c>
      <c r="B9" s="331">
        <v>120.1</v>
      </c>
      <c r="C9" s="331">
        <v>9956</v>
      </c>
      <c r="D9" s="331">
        <v>8.1999999999999993</v>
      </c>
      <c r="E9" s="331">
        <v>337</v>
      </c>
      <c r="F9" s="331">
        <v>4109.7560975609758</v>
      </c>
      <c r="G9" s="329">
        <v>0</v>
      </c>
      <c r="H9" s="329">
        <v>0</v>
      </c>
      <c r="I9" s="329">
        <v>0</v>
      </c>
      <c r="J9" s="329">
        <v>0</v>
      </c>
      <c r="K9" s="329"/>
      <c r="L9" s="329">
        <v>0</v>
      </c>
      <c r="M9" s="329">
        <v>0</v>
      </c>
      <c r="N9" s="331">
        <v>26.499999999999996</v>
      </c>
      <c r="O9" s="331">
        <v>1509</v>
      </c>
      <c r="P9" s="331">
        <v>5694.3396226415107</v>
      </c>
      <c r="Q9" s="331">
        <v>11.4</v>
      </c>
      <c r="R9" s="331">
        <v>992</v>
      </c>
      <c r="S9" s="331">
        <v>8701.7543859649122</v>
      </c>
      <c r="T9" s="331">
        <v>74</v>
      </c>
      <c r="U9" s="331">
        <v>7118</v>
      </c>
      <c r="V9" s="331">
        <v>9618.9189189189201</v>
      </c>
    </row>
    <row r="10" spans="1:26" s="330" customFormat="1" ht="41.25" customHeight="1" x14ac:dyDescent="0.15">
      <c r="A10" s="142">
        <v>2016</v>
      </c>
      <c r="B10" s="332">
        <v>82.5</v>
      </c>
      <c r="C10" s="332">
        <v>6376.4</v>
      </c>
      <c r="D10" s="332">
        <v>13.3</v>
      </c>
      <c r="E10" s="332">
        <v>672.90000000000009</v>
      </c>
      <c r="F10" s="332">
        <v>5059.3984962406021</v>
      </c>
      <c r="G10" s="333">
        <v>0</v>
      </c>
      <c r="H10" s="333">
        <v>0</v>
      </c>
      <c r="I10" s="333">
        <v>0</v>
      </c>
      <c r="J10" s="333">
        <v>0</v>
      </c>
      <c r="K10" s="333"/>
      <c r="L10" s="333">
        <v>0</v>
      </c>
      <c r="M10" s="333">
        <v>0</v>
      </c>
      <c r="N10" s="332">
        <v>16</v>
      </c>
      <c r="O10" s="332">
        <v>995</v>
      </c>
      <c r="P10" s="332">
        <v>6218.75</v>
      </c>
      <c r="Q10" s="332">
        <v>4.5999999999999996</v>
      </c>
      <c r="R10" s="332">
        <v>236</v>
      </c>
      <c r="S10" s="332">
        <v>5130.434782608696</v>
      </c>
      <c r="T10" s="332">
        <v>48.599999999999994</v>
      </c>
      <c r="U10" s="332">
        <v>4472.5</v>
      </c>
      <c r="V10" s="332">
        <v>9202.6748971193429</v>
      </c>
    </row>
    <row r="11" spans="1:26" s="335" customFormat="1" ht="41.25" customHeight="1" x14ac:dyDescent="0.15">
      <c r="A11" s="154">
        <v>2017</v>
      </c>
      <c r="B11" s="334">
        <f>SUM(B12:B18)</f>
        <v>75.3</v>
      </c>
      <c r="C11" s="334">
        <f>SUM(C12:C18)</f>
        <v>4402.6000000000004</v>
      </c>
      <c r="D11" s="334">
        <f t="shared" ref="D11:U11" si="0">SUM(D12:D18)</f>
        <v>10.7</v>
      </c>
      <c r="E11" s="334">
        <f t="shared" si="0"/>
        <v>544</v>
      </c>
      <c r="F11" s="334">
        <f>E11/D11*100</f>
        <v>5084.1121495327106</v>
      </c>
      <c r="G11" s="334">
        <f t="shared" si="0"/>
        <v>0</v>
      </c>
      <c r="H11" s="334">
        <f t="shared" si="0"/>
        <v>0</v>
      </c>
      <c r="I11" s="334">
        <f t="shared" si="0"/>
        <v>0</v>
      </c>
      <c r="J11" s="334">
        <f t="shared" si="0"/>
        <v>0</v>
      </c>
      <c r="K11" s="334"/>
      <c r="L11" s="334">
        <f t="shared" si="0"/>
        <v>0</v>
      </c>
      <c r="M11" s="334">
        <f t="shared" si="0"/>
        <v>0</v>
      </c>
      <c r="N11" s="334">
        <f t="shared" si="0"/>
        <v>10</v>
      </c>
      <c r="O11" s="334">
        <f t="shared" si="0"/>
        <v>640.29999999999995</v>
      </c>
      <c r="P11" s="334">
        <f t="shared" si="0"/>
        <v>6403</v>
      </c>
      <c r="Q11" s="334">
        <f t="shared" si="0"/>
        <v>4.2</v>
      </c>
      <c r="R11" s="334">
        <f t="shared" si="0"/>
        <v>210.9</v>
      </c>
      <c r="S11" s="334">
        <f>R11/Q11*100</f>
        <v>5021.4285714285716</v>
      </c>
      <c r="T11" s="334">
        <f t="shared" si="0"/>
        <v>50.4</v>
      </c>
      <c r="U11" s="334">
        <f t="shared" si="0"/>
        <v>3007.4</v>
      </c>
      <c r="V11" s="334">
        <f>U11/T11*100</f>
        <v>5967.063492063492</v>
      </c>
    </row>
    <row r="12" spans="1:26" s="74" customFormat="1" ht="41.25" customHeight="1" x14ac:dyDescent="0.15">
      <c r="A12" s="240" t="s">
        <v>78</v>
      </c>
      <c r="B12" s="332">
        <f>SUM(D12,G12,J12,N12,Q12,T12)</f>
        <v>15</v>
      </c>
      <c r="C12" s="332">
        <f t="shared" ref="C12:C16" si="1">SUM(E12,O12,U12,R12,H12,L12)</f>
        <v>837.3</v>
      </c>
      <c r="D12" s="333">
        <v>0</v>
      </c>
      <c r="E12" s="333">
        <v>0</v>
      </c>
      <c r="F12" s="333">
        <v>0</v>
      </c>
      <c r="G12" s="333">
        <v>0</v>
      </c>
      <c r="H12" s="333">
        <v>0</v>
      </c>
      <c r="I12" s="333">
        <v>0</v>
      </c>
      <c r="J12" s="333">
        <v>0</v>
      </c>
      <c r="K12" s="333"/>
      <c r="L12" s="333">
        <v>0</v>
      </c>
      <c r="M12" s="333">
        <v>0</v>
      </c>
      <c r="N12" s="333">
        <v>0</v>
      </c>
      <c r="O12" s="333">
        <v>0</v>
      </c>
      <c r="P12" s="332">
        <v>0</v>
      </c>
      <c r="Q12" s="333">
        <v>0</v>
      </c>
      <c r="R12" s="333">
        <v>0</v>
      </c>
      <c r="S12" s="332">
        <v>0</v>
      </c>
      <c r="T12" s="332">
        <v>15</v>
      </c>
      <c r="U12" s="332">
        <v>837.3</v>
      </c>
      <c r="V12" s="332">
        <f>U12*1000/T12*0.1</f>
        <v>5582</v>
      </c>
      <c r="W12" s="176"/>
      <c r="Z12" s="335"/>
    </row>
    <row r="13" spans="1:26" s="74" customFormat="1" ht="41.25" customHeight="1" x14ac:dyDescent="0.15">
      <c r="A13" s="240" t="s">
        <v>79</v>
      </c>
      <c r="B13" s="332">
        <f t="shared" ref="B13:B18" si="2">SUM(D13,G13,J13,N13,Q13,T13)</f>
        <v>1.9</v>
      </c>
      <c r="C13" s="332">
        <f t="shared" si="1"/>
        <v>146.4</v>
      </c>
      <c r="D13" s="333">
        <v>0</v>
      </c>
      <c r="E13" s="333">
        <v>0</v>
      </c>
      <c r="F13" s="333">
        <v>0</v>
      </c>
      <c r="G13" s="333">
        <v>0</v>
      </c>
      <c r="H13" s="333">
        <v>0</v>
      </c>
      <c r="I13" s="333">
        <v>0</v>
      </c>
      <c r="J13" s="333">
        <v>0</v>
      </c>
      <c r="K13" s="333"/>
      <c r="L13" s="333">
        <v>0</v>
      </c>
      <c r="M13" s="333">
        <v>0</v>
      </c>
      <c r="N13" s="333">
        <v>0</v>
      </c>
      <c r="O13" s="333">
        <v>0</v>
      </c>
      <c r="P13" s="332">
        <v>0</v>
      </c>
      <c r="Q13" s="332">
        <v>0.2</v>
      </c>
      <c r="R13" s="332">
        <v>9.3000000000000007</v>
      </c>
      <c r="S13" s="332">
        <f t="shared" ref="S13:S18" si="3">R13*1000/Q13*0.1</f>
        <v>4650</v>
      </c>
      <c r="T13" s="332">
        <v>1.7</v>
      </c>
      <c r="U13" s="332">
        <v>137.1</v>
      </c>
      <c r="V13" s="332">
        <f t="shared" ref="V13:V18" si="4">U13*1000/T13*0.1</f>
        <v>8064.7058823529414</v>
      </c>
      <c r="W13" s="176"/>
    </row>
    <row r="14" spans="1:26" s="74" customFormat="1" ht="41.25" customHeight="1" x14ac:dyDescent="0.15">
      <c r="A14" s="240" t="s">
        <v>80</v>
      </c>
      <c r="B14" s="332">
        <f t="shared" si="2"/>
        <v>2.9</v>
      </c>
      <c r="C14" s="332">
        <f t="shared" si="1"/>
        <v>162.6</v>
      </c>
      <c r="D14" s="333">
        <v>0</v>
      </c>
      <c r="E14" s="333">
        <v>0</v>
      </c>
      <c r="F14" s="333">
        <v>0</v>
      </c>
      <c r="G14" s="333">
        <v>0</v>
      </c>
      <c r="H14" s="333">
        <v>0</v>
      </c>
      <c r="I14" s="333">
        <v>0</v>
      </c>
      <c r="J14" s="333">
        <v>0</v>
      </c>
      <c r="K14" s="333"/>
      <c r="L14" s="333">
        <v>0</v>
      </c>
      <c r="M14" s="333">
        <v>0</v>
      </c>
      <c r="N14" s="333">
        <v>0</v>
      </c>
      <c r="O14" s="333">
        <v>0</v>
      </c>
      <c r="P14" s="332">
        <v>0</v>
      </c>
      <c r="Q14" s="332">
        <v>2.4</v>
      </c>
      <c r="R14" s="332">
        <v>126</v>
      </c>
      <c r="S14" s="332">
        <f t="shared" si="3"/>
        <v>5250</v>
      </c>
      <c r="T14" s="332">
        <v>0.5</v>
      </c>
      <c r="U14" s="332">
        <v>36.6</v>
      </c>
      <c r="V14" s="332">
        <f t="shared" si="4"/>
        <v>7320</v>
      </c>
      <c r="W14" s="176"/>
    </row>
    <row r="15" spans="1:26" s="74" customFormat="1" ht="41.25" customHeight="1" x14ac:dyDescent="0.15">
      <c r="A15" s="240" t="s">
        <v>81</v>
      </c>
      <c r="B15" s="332">
        <f t="shared" si="2"/>
        <v>6.5</v>
      </c>
      <c r="C15" s="332">
        <f t="shared" si="1"/>
        <v>209.4</v>
      </c>
      <c r="D15" s="333">
        <v>0</v>
      </c>
      <c r="E15" s="333">
        <v>0</v>
      </c>
      <c r="F15" s="333">
        <v>0</v>
      </c>
      <c r="G15" s="333">
        <v>0</v>
      </c>
      <c r="H15" s="333">
        <v>0</v>
      </c>
      <c r="I15" s="333">
        <v>0</v>
      </c>
      <c r="J15" s="333">
        <v>0</v>
      </c>
      <c r="K15" s="333"/>
      <c r="L15" s="333">
        <v>0</v>
      </c>
      <c r="M15" s="333">
        <v>0</v>
      </c>
      <c r="N15" s="333">
        <v>0</v>
      </c>
      <c r="O15" s="333">
        <v>0</v>
      </c>
      <c r="P15" s="332">
        <v>0</v>
      </c>
      <c r="Q15" s="333">
        <v>0</v>
      </c>
      <c r="R15" s="333">
        <v>0</v>
      </c>
      <c r="S15" s="332">
        <v>0</v>
      </c>
      <c r="T15" s="332">
        <v>6.5</v>
      </c>
      <c r="U15" s="332">
        <v>209.4</v>
      </c>
      <c r="V15" s="332">
        <f t="shared" si="4"/>
        <v>3221.5384615384619</v>
      </c>
      <c r="W15" s="176"/>
    </row>
    <row r="16" spans="1:26" s="74" customFormat="1" ht="41.25" customHeight="1" x14ac:dyDescent="0.15">
      <c r="A16" s="240" t="s">
        <v>82</v>
      </c>
      <c r="B16" s="332">
        <f t="shared" si="2"/>
        <v>0</v>
      </c>
      <c r="C16" s="332">
        <f t="shared" si="1"/>
        <v>0</v>
      </c>
      <c r="D16" s="332">
        <v>0</v>
      </c>
      <c r="E16" s="332">
        <v>0</v>
      </c>
      <c r="F16" s="332">
        <v>0</v>
      </c>
      <c r="G16" s="333">
        <v>0</v>
      </c>
      <c r="H16" s="333">
        <v>0</v>
      </c>
      <c r="I16" s="333">
        <v>0</v>
      </c>
      <c r="J16" s="333">
        <v>0</v>
      </c>
      <c r="K16" s="333"/>
      <c r="L16" s="333">
        <v>0</v>
      </c>
      <c r="M16" s="333">
        <v>0</v>
      </c>
      <c r="N16" s="333">
        <v>0</v>
      </c>
      <c r="O16" s="333">
        <v>0</v>
      </c>
      <c r="P16" s="332">
        <v>0</v>
      </c>
      <c r="Q16" s="333">
        <v>0</v>
      </c>
      <c r="R16" s="333">
        <v>0</v>
      </c>
      <c r="S16" s="332">
        <v>0</v>
      </c>
      <c r="T16" s="333">
        <v>0</v>
      </c>
      <c r="U16" s="333">
        <v>0</v>
      </c>
      <c r="V16" s="332">
        <v>0</v>
      </c>
      <c r="W16" s="176"/>
    </row>
    <row r="17" spans="1:23" s="74" customFormat="1" ht="41.25" customHeight="1" x14ac:dyDescent="0.15">
      <c r="A17" s="240" t="s">
        <v>83</v>
      </c>
      <c r="B17" s="332">
        <f t="shared" si="2"/>
        <v>15.399999999999999</v>
      </c>
      <c r="C17" s="332">
        <f>SUM(E17,O17,U17,R17,H17,L17)</f>
        <v>1058.8999999999999</v>
      </c>
      <c r="D17" s="332">
        <v>1.7</v>
      </c>
      <c r="E17" s="332">
        <v>83.8</v>
      </c>
      <c r="F17" s="332">
        <f>E17/D17*100</f>
        <v>4929.4117647058829</v>
      </c>
      <c r="G17" s="333">
        <v>0</v>
      </c>
      <c r="H17" s="333">
        <v>0</v>
      </c>
      <c r="I17" s="333">
        <v>0</v>
      </c>
      <c r="J17" s="333">
        <v>0</v>
      </c>
      <c r="K17" s="333"/>
      <c r="L17" s="333">
        <v>0</v>
      </c>
      <c r="M17" s="333">
        <v>0</v>
      </c>
      <c r="N17" s="332">
        <v>10</v>
      </c>
      <c r="O17" s="332">
        <v>640.29999999999995</v>
      </c>
      <c r="P17" s="332">
        <f>O17/N17*100</f>
        <v>6403</v>
      </c>
      <c r="Q17" s="333">
        <v>0</v>
      </c>
      <c r="R17" s="333">
        <v>0</v>
      </c>
      <c r="S17" s="332">
        <v>0</v>
      </c>
      <c r="T17" s="332">
        <v>3.7</v>
      </c>
      <c r="U17" s="332">
        <v>334.8</v>
      </c>
      <c r="V17" s="332">
        <f t="shared" si="4"/>
        <v>9048.6486486486483</v>
      </c>
      <c r="W17" s="176"/>
    </row>
    <row r="18" spans="1:23" s="74" customFormat="1" ht="41.25" customHeight="1" thickBot="1" x14ac:dyDescent="0.2">
      <c r="A18" s="242" t="s">
        <v>84</v>
      </c>
      <c r="B18" s="336">
        <f t="shared" si="2"/>
        <v>33.6</v>
      </c>
      <c r="C18" s="337">
        <f>SUM(E18,O18,U18,R18,H18,L18)</f>
        <v>1988</v>
      </c>
      <c r="D18" s="337">
        <v>9</v>
      </c>
      <c r="E18" s="337">
        <v>460.2</v>
      </c>
      <c r="F18" s="337">
        <f>E18/D18*100</f>
        <v>5113.333333333333</v>
      </c>
      <c r="G18" s="338">
        <v>0</v>
      </c>
      <c r="H18" s="338">
        <v>0</v>
      </c>
      <c r="I18" s="338">
        <v>0</v>
      </c>
      <c r="J18" s="338">
        <v>0</v>
      </c>
      <c r="K18" s="333"/>
      <c r="L18" s="338">
        <v>0</v>
      </c>
      <c r="M18" s="338">
        <v>0</v>
      </c>
      <c r="N18" s="338">
        <v>0</v>
      </c>
      <c r="O18" s="338">
        <v>0</v>
      </c>
      <c r="P18" s="337">
        <v>0</v>
      </c>
      <c r="Q18" s="337">
        <v>1.6</v>
      </c>
      <c r="R18" s="337">
        <v>75.599999999999994</v>
      </c>
      <c r="S18" s="337">
        <f t="shared" si="3"/>
        <v>4725</v>
      </c>
      <c r="T18" s="337">
        <v>23</v>
      </c>
      <c r="U18" s="337">
        <v>1452.2</v>
      </c>
      <c r="V18" s="337">
        <f t="shared" si="4"/>
        <v>6313.913043478261</v>
      </c>
      <c r="W18" s="176"/>
    </row>
    <row r="19" spans="1:23" s="88" customFormat="1" ht="12" customHeight="1" thickTop="1" x14ac:dyDescent="0.15">
      <c r="A19" s="174" t="s">
        <v>85</v>
      </c>
      <c r="B19" s="87"/>
      <c r="C19" s="87"/>
      <c r="D19" s="87"/>
      <c r="E19" s="87"/>
      <c r="F19" s="86"/>
      <c r="G19" s="87"/>
      <c r="H19" s="86"/>
      <c r="I19" s="85"/>
      <c r="J19" s="86"/>
      <c r="K19" s="86"/>
      <c r="L19" s="86"/>
      <c r="M19" s="86"/>
      <c r="N19" s="87"/>
      <c r="O19" s="87"/>
      <c r="P19" s="86"/>
    </row>
    <row r="20" spans="1:23" x14ac:dyDescent="0.15">
      <c r="A20" s="74"/>
      <c r="B20" s="213"/>
      <c r="C20" s="213"/>
      <c r="D20" s="339"/>
      <c r="E20" s="213"/>
      <c r="F20" s="213"/>
      <c r="G20" s="340"/>
      <c r="H20" s="213"/>
      <c r="I20" s="213"/>
      <c r="J20" s="339"/>
      <c r="K20" s="339"/>
      <c r="L20" s="213"/>
      <c r="M20" s="213"/>
      <c r="N20" s="339"/>
      <c r="O20" s="213"/>
      <c r="P20" s="213"/>
      <c r="Q20" s="339"/>
      <c r="R20" s="213"/>
      <c r="S20" s="213"/>
      <c r="T20" s="339"/>
      <c r="U20" s="213"/>
      <c r="V20" s="213"/>
    </row>
    <row r="21" spans="1:23" x14ac:dyDescent="0.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</row>
    <row r="22" spans="1:23" x14ac:dyDescent="0.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</row>
    <row r="23" spans="1:23" x14ac:dyDescent="0.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</row>
    <row r="24" spans="1:23" x14ac:dyDescent="0.15">
      <c r="A24" s="91"/>
      <c r="B24" s="213"/>
      <c r="C24" s="213"/>
      <c r="D24" s="339"/>
      <c r="E24" s="213"/>
      <c r="F24" s="213"/>
      <c r="G24" s="340"/>
      <c r="H24" s="213"/>
      <c r="I24" s="213"/>
      <c r="J24" s="339"/>
      <c r="K24" s="339"/>
      <c r="L24" s="213"/>
      <c r="M24" s="213"/>
      <c r="N24" s="339"/>
      <c r="O24" s="213"/>
      <c r="P24" s="213"/>
      <c r="Q24" s="339"/>
      <c r="R24" s="213"/>
      <c r="S24" s="213"/>
      <c r="T24" s="339"/>
      <c r="U24" s="213"/>
      <c r="V24" s="213"/>
    </row>
    <row r="25" spans="1:23" x14ac:dyDescent="0.15">
      <c r="A25" s="91"/>
      <c r="B25" s="213"/>
      <c r="C25" s="213"/>
      <c r="D25" s="339"/>
      <c r="E25" s="213"/>
      <c r="F25" s="213"/>
      <c r="G25" s="340"/>
      <c r="H25" s="213"/>
      <c r="I25" s="213"/>
      <c r="J25" s="339"/>
      <c r="K25" s="339"/>
      <c r="L25" s="213"/>
      <c r="M25" s="213"/>
      <c r="N25" s="339"/>
      <c r="O25" s="213"/>
      <c r="P25" s="213"/>
      <c r="Q25" s="339"/>
      <c r="R25" s="213"/>
      <c r="S25" s="213"/>
      <c r="T25" s="339"/>
      <c r="U25" s="213"/>
      <c r="V25" s="213"/>
    </row>
    <row r="26" spans="1:23" x14ac:dyDescent="0.15">
      <c r="A26" s="91"/>
      <c r="B26" s="213"/>
      <c r="C26" s="213"/>
      <c r="D26" s="339"/>
      <c r="E26" s="213"/>
      <c r="F26" s="213"/>
      <c r="G26" s="340"/>
      <c r="H26" s="213"/>
      <c r="I26" s="213"/>
      <c r="J26" s="339"/>
      <c r="K26" s="339"/>
      <c r="L26" s="213"/>
      <c r="M26" s="213"/>
      <c r="N26" s="339"/>
      <c r="O26" s="213"/>
      <c r="P26" s="213"/>
      <c r="Q26" s="339"/>
      <c r="R26" s="213"/>
      <c r="S26" s="213"/>
      <c r="T26" s="339"/>
      <c r="U26" s="213"/>
      <c r="V26" s="213"/>
    </row>
    <row r="27" spans="1:23" x14ac:dyDescent="0.15">
      <c r="A27" s="91"/>
      <c r="B27" s="213"/>
      <c r="C27" s="213"/>
      <c r="D27" s="339"/>
      <c r="E27" s="213"/>
      <c r="F27" s="213"/>
      <c r="G27" s="340"/>
      <c r="H27" s="213"/>
      <c r="I27" s="213"/>
      <c r="J27" s="339"/>
      <c r="K27" s="339"/>
      <c r="L27" s="213"/>
      <c r="M27" s="213"/>
      <c r="N27" s="339"/>
      <c r="O27" s="213"/>
      <c r="P27" s="213"/>
      <c r="Q27" s="339"/>
      <c r="R27" s="213"/>
      <c r="S27" s="213"/>
      <c r="T27" s="339"/>
      <c r="U27" s="213"/>
      <c r="V27" s="213"/>
    </row>
    <row r="28" spans="1:23" x14ac:dyDescent="0.15">
      <c r="A28" s="91"/>
      <c r="B28" s="213"/>
      <c r="C28" s="213"/>
      <c r="D28" s="339"/>
      <c r="E28" s="213"/>
      <c r="F28" s="213"/>
      <c r="G28" s="340"/>
      <c r="H28" s="213"/>
      <c r="I28" s="213"/>
      <c r="J28" s="339"/>
      <c r="K28" s="339"/>
      <c r="L28" s="213"/>
      <c r="M28" s="213"/>
      <c r="N28" s="339"/>
      <c r="O28" s="213"/>
      <c r="P28" s="213"/>
      <c r="Q28" s="339"/>
      <c r="R28" s="213"/>
      <c r="S28" s="213"/>
      <c r="T28" s="339"/>
      <c r="U28" s="213"/>
      <c r="V28" s="213"/>
    </row>
    <row r="29" spans="1:23" x14ac:dyDescent="0.15">
      <c r="A29" s="91"/>
      <c r="B29" s="213"/>
      <c r="C29" s="213"/>
      <c r="D29" s="339"/>
      <c r="E29" s="213"/>
      <c r="F29" s="213"/>
      <c r="G29" s="340"/>
      <c r="H29" s="213"/>
      <c r="I29" s="213"/>
      <c r="J29" s="339"/>
      <c r="K29" s="339"/>
      <c r="L29" s="213"/>
      <c r="M29" s="213"/>
      <c r="N29" s="339"/>
      <c r="O29" s="213"/>
      <c r="P29" s="213"/>
      <c r="Q29" s="339"/>
      <c r="R29" s="213"/>
      <c r="S29" s="213"/>
      <c r="T29" s="339"/>
      <c r="U29" s="213"/>
      <c r="V29" s="213"/>
    </row>
    <row r="30" spans="1:23" x14ac:dyDescent="0.15">
      <c r="A30" s="91"/>
      <c r="B30" s="213"/>
      <c r="C30" s="213"/>
      <c r="D30" s="339"/>
      <c r="E30" s="213"/>
      <c r="F30" s="213"/>
      <c r="G30" s="340"/>
      <c r="H30" s="213"/>
      <c r="I30" s="213"/>
      <c r="J30" s="339"/>
      <c r="K30" s="339"/>
      <c r="L30" s="213"/>
      <c r="M30" s="213"/>
      <c r="N30" s="339"/>
      <c r="O30" s="213"/>
      <c r="P30" s="213"/>
      <c r="Q30" s="339"/>
      <c r="R30" s="213"/>
      <c r="S30" s="213"/>
      <c r="T30" s="339"/>
      <c r="U30" s="213"/>
      <c r="V30" s="213"/>
    </row>
    <row r="31" spans="1:23" x14ac:dyDescent="0.15">
      <c r="A31" s="91"/>
      <c r="B31" s="213"/>
      <c r="C31" s="213"/>
      <c r="D31" s="339"/>
      <c r="E31" s="213"/>
      <c r="F31" s="213"/>
      <c r="G31" s="340"/>
      <c r="H31" s="213"/>
      <c r="I31" s="213"/>
      <c r="J31" s="339"/>
      <c r="K31" s="339"/>
      <c r="L31" s="213"/>
      <c r="M31" s="213"/>
      <c r="N31" s="339"/>
      <c r="O31" s="213"/>
      <c r="P31" s="213"/>
      <c r="Q31" s="339"/>
      <c r="R31" s="213"/>
      <c r="S31" s="213"/>
      <c r="T31" s="339"/>
      <c r="U31" s="213"/>
      <c r="V31" s="213"/>
    </row>
    <row r="32" spans="1:23" x14ac:dyDescent="0.15">
      <c r="A32" s="91"/>
      <c r="B32" s="213"/>
      <c r="C32" s="213"/>
      <c r="D32" s="339"/>
      <c r="E32" s="213"/>
      <c r="F32" s="213"/>
      <c r="G32" s="340"/>
      <c r="H32" s="213"/>
      <c r="I32" s="213"/>
      <c r="J32" s="339"/>
      <c r="K32" s="339"/>
      <c r="L32" s="213"/>
      <c r="M32" s="213"/>
      <c r="N32" s="339"/>
      <c r="O32" s="213"/>
      <c r="P32" s="213"/>
      <c r="Q32" s="339"/>
      <c r="R32" s="213"/>
      <c r="S32" s="213"/>
      <c r="T32" s="339"/>
      <c r="U32" s="213"/>
      <c r="V32" s="213"/>
    </row>
    <row r="33" spans="1:22" x14ac:dyDescent="0.15">
      <c r="A33" s="91"/>
      <c r="B33" s="213"/>
      <c r="C33" s="213"/>
      <c r="D33" s="339"/>
      <c r="E33" s="213"/>
      <c r="F33" s="213"/>
      <c r="G33" s="340"/>
      <c r="H33" s="213"/>
      <c r="I33" s="213"/>
      <c r="J33" s="339"/>
      <c r="K33" s="339"/>
      <c r="L33" s="213"/>
      <c r="M33" s="213"/>
      <c r="N33" s="339"/>
      <c r="O33" s="213"/>
      <c r="P33" s="213"/>
      <c r="Q33" s="339"/>
      <c r="R33" s="213"/>
      <c r="S33" s="213"/>
      <c r="T33" s="339"/>
      <c r="U33" s="213"/>
      <c r="V33" s="213"/>
    </row>
    <row r="34" spans="1:22" x14ac:dyDescent="0.15">
      <c r="A34" s="91"/>
      <c r="B34" s="213"/>
      <c r="C34" s="213"/>
      <c r="D34" s="339"/>
      <c r="E34" s="213"/>
      <c r="F34" s="213"/>
      <c r="G34" s="340"/>
      <c r="H34" s="213"/>
      <c r="I34" s="213"/>
      <c r="J34" s="339"/>
      <c r="K34" s="339"/>
      <c r="L34" s="213"/>
      <c r="M34" s="213"/>
      <c r="N34" s="339"/>
      <c r="O34" s="213"/>
      <c r="P34" s="213"/>
      <c r="Q34" s="339"/>
      <c r="R34" s="213"/>
      <c r="S34" s="213"/>
      <c r="T34" s="339"/>
      <c r="U34" s="213"/>
      <c r="V34" s="213"/>
    </row>
    <row r="35" spans="1:22" x14ac:dyDescent="0.15">
      <c r="A35" s="91"/>
      <c r="B35" s="213"/>
      <c r="C35" s="213"/>
      <c r="D35" s="339"/>
      <c r="E35" s="213"/>
      <c r="F35" s="213"/>
      <c r="G35" s="339"/>
      <c r="H35" s="213"/>
      <c r="I35" s="213"/>
      <c r="J35" s="339"/>
      <c r="K35" s="339"/>
      <c r="L35" s="213"/>
      <c r="M35" s="213"/>
      <c r="N35" s="339"/>
      <c r="O35" s="213"/>
      <c r="P35" s="213"/>
      <c r="Q35" s="339"/>
      <c r="R35" s="213"/>
      <c r="S35" s="213"/>
      <c r="T35" s="339"/>
      <c r="U35" s="213"/>
      <c r="V35" s="213"/>
    </row>
    <row r="36" spans="1:22" x14ac:dyDescent="0.15">
      <c r="A36" s="91"/>
      <c r="B36" s="213"/>
      <c r="C36" s="213"/>
      <c r="D36" s="339"/>
      <c r="E36" s="213"/>
      <c r="F36" s="213"/>
      <c r="G36" s="339"/>
      <c r="H36" s="213"/>
      <c r="I36" s="213"/>
      <c r="J36" s="339"/>
      <c r="K36" s="339"/>
      <c r="L36" s="213"/>
      <c r="M36" s="213"/>
      <c r="N36" s="339"/>
      <c r="O36" s="213"/>
      <c r="P36" s="213"/>
      <c r="Q36" s="339"/>
      <c r="R36" s="213"/>
      <c r="S36" s="213"/>
      <c r="T36" s="339"/>
      <c r="U36" s="213"/>
      <c r="V36" s="213"/>
    </row>
    <row r="37" spans="1:22" x14ac:dyDescent="0.15">
      <c r="A37" s="91"/>
      <c r="B37" s="213"/>
      <c r="C37" s="213"/>
      <c r="D37" s="339"/>
      <c r="E37" s="213"/>
      <c r="F37" s="213"/>
      <c r="G37" s="339"/>
      <c r="H37" s="213"/>
      <c r="I37" s="213"/>
      <c r="J37" s="339"/>
      <c r="K37" s="339"/>
      <c r="L37" s="213"/>
      <c r="M37" s="213"/>
      <c r="N37" s="339"/>
      <c r="O37" s="213"/>
      <c r="P37" s="213"/>
      <c r="Q37" s="339"/>
      <c r="R37" s="213"/>
      <c r="S37" s="213"/>
      <c r="T37" s="339"/>
      <c r="U37" s="213"/>
      <c r="V37" s="213"/>
    </row>
    <row r="38" spans="1:22" x14ac:dyDescent="0.15">
      <c r="A38" s="91"/>
      <c r="B38" s="213"/>
      <c r="C38" s="213"/>
      <c r="D38" s="339"/>
      <c r="E38" s="213"/>
      <c r="F38" s="213"/>
      <c r="G38" s="339"/>
      <c r="H38" s="213"/>
      <c r="I38" s="213"/>
      <c r="J38" s="339"/>
      <c r="K38" s="339"/>
      <c r="L38" s="213"/>
      <c r="M38" s="213"/>
      <c r="N38" s="339"/>
      <c r="O38" s="213"/>
      <c r="P38" s="213"/>
      <c r="Q38" s="339"/>
      <c r="R38" s="213"/>
      <c r="S38" s="213"/>
      <c r="T38" s="339"/>
      <c r="U38" s="213"/>
      <c r="V38" s="213"/>
    </row>
    <row r="39" spans="1:22" x14ac:dyDescent="0.15">
      <c r="A39" s="91"/>
      <c r="B39" s="213"/>
      <c r="C39" s="213"/>
      <c r="D39" s="339"/>
      <c r="E39" s="213"/>
      <c r="F39" s="213"/>
      <c r="G39" s="339"/>
      <c r="H39" s="213"/>
      <c r="I39" s="213"/>
      <c r="J39" s="339"/>
      <c r="K39" s="339"/>
      <c r="L39" s="213"/>
      <c r="M39" s="213"/>
      <c r="N39" s="339"/>
      <c r="O39" s="213"/>
      <c r="P39" s="213"/>
      <c r="Q39" s="339"/>
      <c r="R39" s="213"/>
      <c r="S39" s="213"/>
      <c r="T39" s="339"/>
      <c r="U39" s="213"/>
      <c r="V39" s="213"/>
    </row>
    <row r="40" spans="1:22" x14ac:dyDescent="0.15">
      <c r="A40" s="91"/>
      <c r="B40" s="213"/>
      <c r="C40" s="213"/>
      <c r="D40" s="339"/>
      <c r="E40" s="213"/>
      <c r="F40" s="213"/>
      <c r="G40" s="339"/>
      <c r="H40" s="213"/>
      <c r="I40" s="213"/>
      <c r="J40" s="339"/>
      <c r="K40" s="339"/>
      <c r="L40" s="213"/>
      <c r="M40" s="213"/>
      <c r="N40" s="339"/>
      <c r="O40" s="213"/>
      <c r="P40" s="213"/>
      <c r="Q40" s="339"/>
      <c r="R40" s="213"/>
      <c r="S40" s="213"/>
      <c r="T40" s="339"/>
      <c r="U40" s="213"/>
      <c r="V40" s="213"/>
    </row>
    <row r="41" spans="1:22" x14ac:dyDescent="0.15">
      <c r="A41" s="91"/>
      <c r="B41" s="213"/>
      <c r="C41" s="213"/>
      <c r="D41" s="339"/>
      <c r="E41" s="213"/>
      <c r="F41" s="213"/>
      <c r="G41" s="339"/>
      <c r="H41" s="213"/>
      <c r="I41" s="213"/>
      <c r="J41" s="339"/>
      <c r="K41" s="339"/>
      <c r="L41" s="213"/>
      <c r="M41" s="213"/>
      <c r="N41" s="339"/>
      <c r="O41" s="213"/>
      <c r="P41" s="213"/>
      <c r="Q41" s="339"/>
      <c r="R41" s="213"/>
      <c r="S41" s="213"/>
      <c r="T41" s="339"/>
      <c r="U41" s="213"/>
      <c r="V41" s="213"/>
    </row>
    <row r="42" spans="1:22" x14ac:dyDescent="0.15">
      <c r="A42" s="91"/>
      <c r="B42" s="213"/>
      <c r="C42" s="213"/>
      <c r="D42" s="339"/>
      <c r="E42" s="213"/>
      <c r="F42" s="213"/>
      <c r="G42" s="339"/>
      <c r="H42" s="213"/>
      <c r="I42" s="213"/>
      <c r="J42" s="339"/>
      <c r="K42" s="339"/>
      <c r="L42" s="213"/>
      <c r="M42" s="213"/>
      <c r="N42" s="339"/>
      <c r="O42" s="213"/>
      <c r="P42" s="213"/>
      <c r="Q42" s="339"/>
      <c r="R42" s="213"/>
      <c r="S42" s="213"/>
      <c r="T42" s="339"/>
      <c r="U42" s="213"/>
      <c r="V42" s="213"/>
    </row>
    <row r="43" spans="1:22" x14ac:dyDescent="0.15">
      <c r="A43" s="91"/>
      <c r="B43" s="213"/>
      <c r="C43" s="213"/>
      <c r="D43" s="339"/>
      <c r="E43" s="213"/>
      <c r="F43" s="213"/>
      <c r="G43" s="339"/>
      <c r="H43" s="213"/>
      <c r="I43" s="213"/>
      <c r="J43" s="339"/>
      <c r="K43" s="339"/>
      <c r="L43" s="213"/>
      <c r="M43" s="213"/>
      <c r="N43" s="339"/>
      <c r="O43" s="213"/>
      <c r="P43" s="213"/>
      <c r="Q43" s="339"/>
      <c r="R43" s="213"/>
      <c r="S43" s="213"/>
      <c r="T43" s="339"/>
      <c r="U43" s="213"/>
      <c r="V43" s="213"/>
    </row>
    <row r="44" spans="1:22" x14ac:dyDescent="0.15">
      <c r="B44" s="87"/>
      <c r="C44" s="87"/>
      <c r="E44" s="87"/>
      <c r="F44" s="87"/>
      <c r="H44" s="87"/>
      <c r="I44" s="87"/>
      <c r="L44" s="87"/>
      <c r="M44" s="87"/>
      <c r="O44" s="87"/>
      <c r="P44" s="87"/>
      <c r="R44" s="87"/>
      <c r="S44" s="87"/>
      <c r="U44" s="87"/>
      <c r="V44" s="87"/>
    </row>
    <row r="45" spans="1:22" x14ac:dyDescent="0.15">
      <c r="B45" s="87"/>
      <c r="C45" s="87"/>
      <c r="E45" s="87"/>
      <c r="F45" s="87"/>
      <c r="H45" s="87"/>
      <c r="I45" s="87"/>
      <c r="L45" s="87"/>
      <c r="M45" s="87"/>
      <c r="O45" s="87"/>
      <c r="P45" s="87"/>
      <c r="R45" s="87"/>
      <c r="S45" s="87"/>
      <c r="U45" s="87"/>
      <c r="V45" s="87"/>
    </row>
    <row r="46" spans="1:22" x14ac:dyDescent="0.15">
      <c r="B46" s="87"/>
      <c r="C46" s="87"/>
      <c r="E46" s="87"/>
      <c r="F46" s="87"/>
      <c r="H46" s="87"/>
      <c r="I46" s="87"/>
      <c r="L46" s="87"/>
      <c r="M46" s="87"/>
      <c r="O46" s="87"/>
      <c r="P46" s="87"/>
      <c r="R46" s="87"/>
      <c r="S46" s="87"/>
      <c r="U46" s="87"/>
      <c r="V46" s="87"/>
    </row>
    <row r="47" spans="1:22" x14ac:dyDescent="0.15">
      <c r="B47" s="87"/>
      <c r="C47" s="87"/>
      <c r="E47" s="87"/>
      <c r="F47" s="87"/>
      <c r="H47" s="87"/>
      <c r="I47" s="87"/>
      <c r="L47" s="87"/>
      <c r="M47" s="87"/>
      <c r="O47" s="87"/>
      <c r="P47" s="87"/>
      <c r="R47" s="87"/>
      <c r="S47" s="87"/>
      <c r="U47" s="87"/>
      <c r="V47" s="87"/>
    </row>
    <row r="48" spans="1:22" x14ac:dyDescent="0.15">
      <c r="B48" s="87"/>
      <c r="C48" s="87"/>
      <c r="E48" s="87"/>
      <c r="F48" s="87"/>
      <c r="H48" s="87"/>
      <c r="I48" s="87"/>
      <c r="L48" s="87"/>
      <c r="M48" s="87"/>
      <c r="O48" s="87"/>
      <c r="P48" s="87"/>
      <c r="R48" s="87"/>
      <c r="S48" s="87"/>
      <c r="U48" s="87"/>
      <c r="V48" s="87"/>
    </row>
    <row r="49" spans="1:22" x14ac:dyDescent="0.15">
      <c r="B49" s="87"/>
      <c r="C49" s="87"/>
      <c r="E49" s="87"/>
      <c r="F49" s="87"/>
      <c r="H49" s="87"/>
      <c r="I49" s="87"/>
      <c r="L49" s="87"/>
      <c r="M49" s="87"/>
      <c r="O49" s="87"/>
      <c r="P49" s="87"/>
      <c r="R49" s="87"/>
      <c r="S49" s="87"/>
      <c r="U49" s="87"/>
      <c r="V49" s="87"/>
    </row>
    <row r="50" spans="1:22" x14ac:dyDescent="0.15">
      <c r="B50" s="87"/>
      <c r="C50" s="87"/>
      <c r="E50" s="87"/>
      <c r="F50" s="87"/>
      <c r="H50" s="87"/>
      <c r="I50" s="87"/>
      <c r="L50" s="87"/>
      <c r="M50" s="87"/>
      <c r="O50" s="87"/>
      <c r="P50" s="87"/>
      <c r="R50" s="87"/>
      <c r="S50" s="87"/>
      <c r="U50" s="87"/>
      <c r="V50" s="87"/>
    </row>
    <row r="51" spans="1:22" s="88" customFormat="1" ht="105.75" customHeight="1" x14ac:dyDescent="0.15">
      <c r="A51" s="243"/>
      <c r="B51" s="92"/>
      <c r="C51" s="92"/>
      <c r="D51" s="342"/>
      <c r="E51" s="343"/>
      <c r="F51" s="245"/>
      <c r="G51" s="344"/>
      <c r="H51" s="345"/>
      <c r="I51" s="245"/>
      <c r="J51" s="344"/>
      <c r="K51" s="344"/>
      <c r="L51" s="92"/>
      <c r="M51" s="245"/>
      <c r="N51" s="344"/>
      <c r="O51" s="243"/>
      <c r="P51" s="245"/>
      <c r="Q51" s="346"/>
      <c r="S51" s="245"/>
      <c r="T51" s="346"/>
      <c r="V51" s="245"/>
    </row>
    <row r="52" spans="1:22" s="88" customFormat="1" ht="105.75" customHeight="1" x14ac:dyDescent="0.15">
      <c r="A52" s="243"/>
      <c r="B52" s="92"/>
      <c r="C52" s="92"/>
      <c r="D52" s="342"/>
      <c r="E52" s="343"/>
      <c r="F52" s="245"/>
      <c r="G52" s="344"/>
      <c r="H52" s="345"/>
      <c r="I52" s="245"/>
      <c r="J52" s="344"/>
      <c r="K52" s="344"/>
      <c r="L52" s="92"/>
      <c r="M52" s="245"/>
      <c r="N52" s="344"/>
      <c r="O52" s="243"/>
      <c r="P52" s="245"/>
      <c r="Q52" s="346"/>
      <c r="S52" s="245"/>
      <c r="T52" s="346"/>
      <c r="V52" s="245"/>
    </row>
    <row r="53" spans="1:22" s="88" customFormat="1" ht="69" customHeight="1" x14ac:dyDescent="0.15">
      <c r="A53" s="243"/>
      <c r="B53" s="92"/>
      <c r="C53" s="92"/>
      <c r="D53" s="342"/>
      <c r="E53" s="343"/>
      <c r="F53" s="245"/>
      <c r="G53" s="344"/>
      <c r="H53" s="345"/>
      <c r="I53" s="245"/>
      <c r="J53" s="344"/>
      <c r="K53" s="344"/>
      <c r="L53" s="92"/>
      <c r="M53" s="245"/>
      <c r="N53" s="344"/>
      <c r="O53" s="243"/>
      <c r="P53" s="245"/>
      <c r="Q53" s="346"/>
      <c r="S53" s="245"/>
      <c r="T53" s="346"/>
      <c r="V53" s="245"/>
    </row>
  </sheetData>
  <mergeCells count="9">
    <mergeCell ref="A1:J1"/>
    <mergeCell ref="L1:V1"/>
    <mergeCell ref="B3:J3"/>
    <mergeCell ref="N3:V3"/>
    <mergeCell ref="D4:F4"/>
    <mergeCell ref="G4:I4"/>
    <mergeCell ref="L4:M4"/>
    <mergeCell ref="N4:P4"/>
    <mergeCell ref="T4:V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zoomScale="90" zoomScaleNormal="90" workbookViewId="0">
      <selection activeCell="M18" sqref="M18"/>
    </sheetView>
  </sheetViews>
  <sheetFormatPr defaultRowHeight="13.5" x14ac:dyDescent="0.15"/>
  <cols>
    <col min="1" max="1" width="14.5546875" style="214" customWidth="1"/>
    <col min="2" max="2" width="6.44140625" style="215" customWidth="1"/>
    <col min="3" max="3" width="8.6640625" style="216" customWidth="1"/>
    <col min="4" max="4" width="5.77734375" style="215" customWidth="1"/>
    <col min="5" max="5" width="7.77734375" style="216" customWidth="1"/>
    <col min="6" max="6" width="6.88671875" style="215" customWidth="1"/>
    <col min="7" max="7" width="5.109375" style="215" customWidth="1"/>
    <col min="8" max="8" width="6.5546875" style="216" customWidth="1"/>
    <col min="9" max="9" width="7.44140625" style="215" customWidth="1"/>
    <col min="10" max="10" width="5.21875" style="215" bestFit="1" customWidth="1"/>
    <col min="11" max="11" width="7.77734375" style="216" customWidth="1"/>
    <col min="12" max="12" width="7.6640625" style="215" customWidth="1"/>
    <col min="13" max="13" width="2.77734375" style="359" customWidth="1"/>
    <col min="14" max="14" width="5.44140625" style="215" customWidth="1"/>
    <col min="15" max="15" width="7" style="216" customWidth="1"/>
    <col min="16" max="16" width="7.88671875" style="215" customWidth="1"/>
    <col min="17" max="17" width="7.109375" style="215" bestFit="1" customWidth="1"/>
    <col min="18" max="18" width="9.44140625" style="216" bestFit="1" customWidth="1"/>
    <col min="19" max="19" width="7.109375" style="215" bestFit="1" customWidth="1"/>
    <col min="20" max="20" width="7.77734375" style="216" customWidth="1"/>
    <col min="21" max="21" width="7.21875" style="216" customWidth="1"/>
    <col min="22" max="22" width="4.6640625" style="216" bestFit="1" customWidth="1"/>
    <col min="23" max="23" width="7.77734375" style="216" customWidth="1"/>
    <col min="24" max="24" width="6.33203125" style="216" customWidth="1"/>
    <col min="25" max="16384" width="8.88671875" style="91"/>
  </cols>
  <sheetData>
    <row r="1" spans="1:24" s="52" customFormat="1" ht="45" customHeight="1" x14ac:dyDescent="0.25">
      <c r="A1" s="466" t="s">
        <v>158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347"/>
      <c r="N1" s="477" t="s">
        <v>159</v>
      </c>
      <c r="O1" s="477"/>
      <c r="P1" s="477"/>
      <c r="Q1" s="477"/>
      <c r="R1" s="477"/>
      <c r="S1" s="477"/>
      <c r="T1" s="477"/>
      <c r="U1" s="477"/>
      <c r="V1" s="477"/>
      <c r="W1" s="477"/>
      <c r="X1" s="477"/>
    </row>
    <row r="2" spans="1:24" s="74" customFormat="1" ht="25.5" customHeight="1" thickBot="1" x14ac:dyDescent="0.2">
      <c r="A2" s="301" t="s">
        <v>88</v>
      </c>
      <c r="B2" s="302"/>
      <c r="C2" s="303"/>
      <c r="D2" s="302"/>
      <c r="E2" s="302"/>
      <c r="F2" s="302"/>
      <c r="G2" s="302"/>
      <c r="H2" s="303"/>
      <c r="I2" s="302"/>
      <c r="J2" s="302"/>
      <c r="K2" s="303"/>
      <c r="L2" s="302"/>
      <c r="M2" s="174"/>
      <c r="N2" s="302"/>
      <c r="O2" s="303"/>
      <c r="P2" s="302"/>
      <c r="Q2" s="302"/>
      <c r="R2" s="303"/>
      <c r="S2" s="302"/>
      <c r="T2" s="303"/>
      <c r="U2" s="303"/>
      <c r="V2" s="303"/>
      <c r="W2" s="303"/>
      <c r="X2" s="306" t="s">
        <v>160</v>
      </c>
    </row>
    <row r="3" spans="1:24" s="103" customFormat="1" ht="16.5" customHeight="1" thickTop="1" x14ac:dyDescent="0.15">
      <c r="A3" s="179" t="s">
        <v>64</v>
      </c>
      <c r="B3" s="478" t="s">
        <v>161</v>
      </c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183"/>
      <c r="N3" s="504" t="s">
        <v>162</v>
      </c>
      <c r="O3" s="504"/>
      <c r="P3" s="479"/>
      <c r="Q3" s="478" t="s">
        <v>163</v>
      </c>
      <c r="R3" s="504"/>
      <c r="S3" s="504"/>
      <c r="T3" s="504"/>
      <c r="U3" s="504"/>
      <c r="V3" s="504"/>
      <c r="W3" s="504"/>
      <c r="X3" s="504"/>
    </row>
    <row r="4" spans="1:24" s="103" customFormat="1" ht="15.95" customHeight="1" x14ac:dyDescent="0.15">
      <c r="A4" s="182" t="s">
        <v>94</v>
      </c>
      <c r="B4" s="309" t="s">
        <v>148</v>
      </c>
      <c r="C4" s="310" t="s">
        <v>96</v>
      </c>
      <c r="D4" s="505" t="s">
        <v>164</v>
      </c>
      <c r="E4" s="506"/>
      <c r="F4" s="507"/>
      <c r="G4" s="183"/>
      <c r="H4" s="348" t="s">
        <v>165</v>
      </c>
      <c r="I4" s="182"/>
      <c r="J4" s="505" t="s">
        <v>166</v>
      </c>
      <c r="K4" s="506"/>
      <c r="L4" s="506"/>
      <c r="M4" s="183"/>
      <c r="N4" s="506" t="s">
        <v>167</v>
      </c>
      <c r="O4" s="506"/>
      <c r="P4" s="507"/>
      <c r="Q4" s="309" t="s">
        <v>148</v>
      </c>
      <c r="R4" s="310" t="s">
        <v>96</v>
      </c>
      <c r="S4" s="506" t="s">
        <v>168</v>
      </c>
      <c r="T4" s="506"/>
      <c r="U4" s="507"/>
      <c r="V4" s="505" t="s">
        <v>169</v>
      </c>
      <c r="W4" s="506"/>
      <c r="X4" s="506"/>
    </row>
    <row r="5" spans="1:24" s="103" customFormat="1" ht="15.95" customHeight="1" x14ac:dyDescent="0.15">
      <c r="A5" s="182" t="s">
        <v>97</v>
      </c>
      <c r="B5" s="230"/>
      <c r="C5" s="183"/>
      <c r="D5" s="309" t="s">
        <v>170</v>
      </c>
      <c r="E5" s="317" t="s">
        <v>96</v>
      </c>
      <c r="F5" s="227"/>
      <c r="G5" s="309" t="s">
        <v>170</v>
      </c>
      <c r="H5" s="317" t="s">
        <v>96</v>
      </c>
      <c r="I5" s="227"/>
      <c r="J5" s="309" t="s">
        <v>170</v>
      </c>
      <c r="K5" s="181" t="s">
        <v>96</v>
      </c>
      <c r="L5" s="319"/>
      <c r="M5" s="183"/>
      <c r="N5" s="60" t="s">
        <v>170</v>
      </c>
      <c r="O5" s="317" t="s">
        <v>96</v>
      </c>
      <c r="P5" s="227"/>
      <c r="Q5" s="230"/>
      <c r="R5" s="230"/>
      <c r="S5" s="60" t="s">
        <v>170</v>
      </c>
      <c r="T5" s="181" t="s">
        <v>96</v>
      </c>
      <c r="U5" s="227"/>
      <c r="V5" s="60" t="s">
        <v>170</v>
      </c>
      <c r="W5" s="181" t="s">
        <v>96</v>
      </c>
      <c r="X5" s="319"/>
    </row>
    <row r="6" spans="1:24" s="103" customFormat="1" ht="15.95" customHeight="1" x14ac:dyDescent="0.15">
      <c r="A6" s="188" t="s">
        <v>171</v>
      </c>
      <c r="B6" s="320" t="s">
        <v>75</v>
      </c>
      <c r="C6" s="321" t="s">
        <v>76</v>
      </c>
      <c r="D6" s="320" t="s">
        <v>75</v>
      </c>
      <c r="E6" s="321" t="s">
        <v>76</v>
      </c>
      <c r="F6" s="323" t="s">
        <v>99</v>
      </c>
      <c r="G6" s="320" t="s">
        <v>75</v>
      </c>
      <c r="H6" s="321" t="s">
        <v>76</v>
      </c>
      <c r="I6" s="323" t="s">
        <v>99</v>
      </c>
      <c r="J6" s="320" t="s">
        <v>75</v>
      </c>
      <c r="K6" s="326" t="s">
        <v>76</v>
      </c>
      <c r="L6" s="328" t="s">
        <v>99</v>
      </c>
      <c r="M6" s="349"/>
      <c r="N6" s="320" t="s">
        <v>75</v>
      </c>
      <c r="O6" s="327" t="s">
        <v>76</v>
      </c>
      <c r="P6" s="323" t="s">
        <v>99</v>
      </c>
      <c r="Q6" s="320" t="s">
        <v>75</v>
      </c>
      <c r="R6" s="321" t="s">
        <v>76</v>
      </c>
      <c r="S6" s="320" t="s">
        <v>75</v>
      </c>
      <c r="T6" s="327" t="s">
        <v>76</v>
      </c>
      <c r="U6" s="323" t="s">
        <v>99</v>
      </c>
      <c r="V6" s="320" t="s">
        <v>75</v>
      </c>
      <c r="W6" s="321" t="s">
        <v>76</v>
      </c>
      <c r="X6" s="328" t="s">
        <v>99</v>
      </c>
    </row>
    <row r="7" spans="1:24" s="352" customFormat="1" ht="41.25" customHeight="1" x14ac:dyDescent="0.15">
      <c r="A7" s="182">
        <v>2013</v>
      </c>
      <c r="B7" s="196">
        <v>119.60000000000001</v>
      </c>
      <c r="C7" s="350">
        <v>5749.1</v>
      </c>
      <c r="D7" s="196">
        <v>92.5</v>
      </c>
      <c r="E7" s="351">
        <v>4761.1000000000004</v>
      </c>
      <c r="F7" s="350">
        <v>5147</v>
      </c>
      <c r="G7" s="196">
        <v>0.4</v>
      </c>
      <c r="H7" s="196">
        <v>7.2</v>
      </c>
      <c r="I7" s="350">
        <v>1800</v>
      </c>
      <c r="J7" s="196">
        <v>24.2</v>
      </c>
      <c r="K7" s="196">
        <v>841.7</v>
      </c>
      <c r="L7" s="350">
        <v>3478</v>
      </c>
      <c r="M7" s="196"/>
      <c r="N7" s="196">
        <v>2.5</v>
      </c>
      <c r="O7" s="196">
        <v>139.1</v>
      </c>
      <c r="P7" s="350">
        <v>5564</v>
      </c>
      <c r="Q7" s="196">
        <v>73</v>
      </c>
      <c r="R7" s="350">
        <v>4899.6000000000004</v>
      </c>
      <c r="S7" s="350">
        <v>73</v>
      </c>
      <c r="T7" s="350">
        <v>4899.6000000000004</v>
      </c>
      <c r="U7" s="350">
        <v>6711</v>
      </c>
      <c r="V7" s="196">
        <v>0</v>
      </c>
      <c r="W7" s="196">
        <v>0</v>
      </c>
      <c r="X7" s="196">
        <v>0</v>
      </c>
    </row>
    <row r="8" spans="1:24" s="352" customFormat="1" ht="41.25" customHeight="1" x14ac:dyDescent="0.15">
      <c r="A8" s="182">
        <v>2014</v>
      </c>
      <c r="B8" s="196">
        <v>112.00000000000001</v>
      </c>
      <c r="C8" s="196">
        <v>13583.3</v>
      </c>
      <c r="D8" s="196">
        <v>104.6</v>
      </c>
      <c r="E8" s="196">
        <v>7927</v>
      </c>
      <c r="F8" s="196">
        <v>7576</v>
      </c>
      <c r="G8" s="196">
        <v>0.2</v>
      </c>
      <c r="H8" s="196">
        <v>5</v>
      </c>
      <c r="I8" s="196">
        <v>2000</v>
      </c>
      <c r="J8" s="196">
        <v>4.2</v>
      </c>
      <c r="K8" s="196">
        <v>152</v>
      </c>
      <c r="L8" s="196">
        <v>3649</v>
      </c>
      <c r="M8" s="196"/>
      <c r="N8" s="196">
        <v>3</v>
      </c>
      <c r="O8" s="196">
        <v>167</v>
      </c>
      <c r="P8" s="196">
        <v>5500</v>
      </c>
      <c r="Q8" s="196">
        <v>45.7</v>
      </c>
      <c r="R8" s="196">
        <v>2656.1</v>
      </c>
      <c r="S8" s="196">
        <v>45.7</v>
      </c>
      <c r="T8" s="196">
        <v>2657</v>
      </c>
      <c r="U8" s="196">
        <v>5815</v>
      </c>
      <c r="V8" s="196">
        <v>0</v>
      </c>
      <c r="W8" s="196">
        <v>0</v>
      </c>
      <c r="X8" s="196">
        <v>0</v>
      </c>
    </row>
    <row r="9" spans="1:24" s="352" customFormat="1" ht="41.25" customHeight="1" x14ac:dyDescent="0.15">
      <c r="A9" s="182">
        <v>2015</v>
      </c>
      <c r="B9" s="196">
        <v>110.19999999999999</v>
      </c>
      <c r="C9" s="196">
        <v>6941.3041522491349</v>
      </c>
      <c r="D9" s="196">
        <v>72.599999999999994</v>
      </c>
      <c r="E9" s="196">
        <v>5579.4</v>
      </c>
      <c r="F9" s="196">
        <v>7685.1239669421484</v>
      </c>
      <c r="G9" s="196">
        <v>0.5</v>
      </c>
      <c r="H9" s="196">
        <v>8.6000000000000014</v>
      </c>
      <c r="I9" s="196">
        <v>1720.0000000000002</v>
      </c>
      <c r="J9" s="196">
        <v>33.000000000000007</v>
      </c>
      <c r="K9" s="196">
        <v>1117.2041522491349</v>
      </c>
      <c r="L9" s="196">
        <v>3385.4671280276812</v>
      </c>
      <c r="M9" s="196"/>
      <c r="N9" s="196">
        <v>4.1000000000000005</v>
      </c>
      <c r="O9" s="196">
        <v>236.10000000000002</v>
      </c>
      <c r="P9" s="196">
        <v>5758.5365853658541</v>
      </c>
      <c r="Q9" s="196">
        <v>42</v>
      </c>
      <c r="R9" s="196">
        <v>2391</v>
      </c>
      <c r="S9" s="196">
        <v>42</v>
      </c>
      <c r="T9" s="196">
        <v>2391</v>
      </c>
      <c r="U9" s="196">
        <v>5692.8571428571431</v>
      </c>
      <c r="V9" s="196">
        <v>0</v>
      </c>
      <c r="W9" s="196">
        <v>0</v>
      </c>
      <c r="X9" s="196">
        <v>0</v>
      </c>
    </row>
    <row r="10" spans="1:24" s="352" customFormat="1" ht="41.25" customHeight="1" x14ac:dyDescent="0.15">
      <c r="A10" s="12">
        <v>2016</v>
      </c>
      <c r="B10" s="333">
        <v>163.20000000000002</v>
      </c>
      <c r="C10" s="333">
        <v>9800.2999999999993</v>
      </c>
      <c r="D10" s="333">
        <v>89.7</v>
      </c>
      <c r="E10" s="333">
        <v>6126.2999999999993</v>
      </c>
      <c r="F10" s="333">
        <v>6829.7658862876251</v>
      </c>
      <c r="G10" s="333">
        <v>0.4</v>
      </c>
      <c r="H10" s="333">
        <v>7.8</v>
      </c>
      <c r="I10" s="333">
        <v>1950</v>
      </c>
      <c r="J10" s="333">
        <v>18.2</v>
      </c>
      <c r="K10" s="333">
        <v>629.29999999999995</v>
      </c>
      <c r="L10" s="333">
        <v>3457.6923076923072</v>
      </c>
      <c r="M10" s="333"/>
      <c r="N10" s="333">
        <v>2.0999999999999996</v>
      </c>
      <c r="O10" s="333">
        <v>116.69999999999999</v>
      </c>
      <c r="P10" s="333">
        <v>5557.1428571428578</v>
      </c>
      <c r="Q10" s="333">
        <v>53.199999999999996</v>
      </c>
      <c r="R10" s="333">
        <v>2928</v>
      </c>
      <c r="S10" s="333">
        <v>53.199999999999996</v>
      </c>
      <c r="T10" s="333">
        <v>2928</v>
      </c>
      <c r="U10" s="333">
        <v>5503.7593984962414</v>
      </c>
      <c r="V10" s="333">
        <v>0</v>
      </c>
      <c r="W10" s="333">
        <v>0</v>
      </c>
      <c r="X10" s="333">
        <v>0</v>
      </c>
    </row>
    <row r="11" spans="1:24" s="354" customFormat="1" ht="41.25" customHeight="1" x14ac:dyDescent="0.15">
      <c r="A11" s="237">
        <v>2017</v>
      </c>
      <c r="B11" s="353">
        <f t="shared" ref="B11:C11" si="0">SUM(B12:B18)</f>
        <v>85.600000000000009</v>
      </c>
      <c r="C11" s="353">
        <f t="shared" si="0"/>
        <v>3938.1</v>
      </c>
      <c r="D11" s="353">
        <f>SUM(D12:D18)</f>
        <v>60.900000000000006</v>
      </c>
      <c r="E11" s="353">
        <f t="shared" ref="E11:X11" si="1">SUM(E12:E18)</f>
        <v>3079.1</v>
      </c>
      <c r="F11" s="353">
        <f>E11/D11*100</f>
        <v>5055.9934318554997</v>
      </c>
      <c r="G11" s="353">
        <f t="shared" si="1"/>
        <v>0.4</v>
      </c>
      <c r="H11" s="353">
        <f t="shared" si="1"/>
        <v>8</v>
      </c>
      <c r="I11" s="353">
        <f>H11/G11*100</f>
        <v>2000</v>
      </c>
      <c r="J11" s="353">
        <f t="shared" si="1"/>
        <v>21.6</v>
      </c>
      <c r="K11" s="353">
        <f t="shared" si="1"/>
        <v>700.19999999999993</v>
      </c>
      <c r="L11" s="353">
        <f>K11/J11*100</f>
        <v>3241.6666666666665</v>
      </c>
      <c r="M11" s="353"/>
      <c r="N11" s="353">
        <f t="shared" si="1"/>
        <v>2.7</v>
      </c>
      <c r="O11" s="353">
        <f t="shared" si="1"/>
        <v>150.80000000000001</v>
      </c>
      <c r="P11" s="353">
        <f>O11/N11*100</f>
        <v>5585.1851851851852</v>
      </c>
      <c r="Q11" s="353">
        <f t="shared" si="1"/>
        <v>34.4</v>
      </c>
      <c r="R11" s="353">
        <f t="shared" si="1"/>
        <v>1912.4</v>
      </c>
      <c r="S11" s="353">
        <f t="shared" si="1"/>
        <v>34.4</v>
      </c>
      <c r="T11" s="353">
        <f t="shared" si="1"/>
        <v>1912.4</v>
      </c>
      <c r="U11" s="353">
        <f>T11/S11*100</f>
        <v>5559.302325581396</v>
      </c>
      <c r="V11" s="353">
        <f t="shared" si="1"/>
        <v>0</v>
      </c>
      <c r="W11" s="353">
        <f t="shared" si="1"/>
        <v>0</v>
      </c>
      <c r="X11" s="353">
        <f t="shared" si="1"/>
        <v>0</v>
      </c>
    </row>
    <row r="12" spans="1:24" s="352" customFormat="1" ht="41.25" customHeight="1" x14ac:dyDescent="0.15">
      <c r="A12" s="240" t="s">
        <v>78</v>
      </c>
      <c r="B12" s="355">
        <f>SUM(D12,G12,J12,N12)</f>
        <v>43</v>
      </c>
      <c r="C12" s="333">
        <f>SUM(E12,H12,K12,O12)</f>
        <v>1846.1</v>
      </c>
      <c r="D12" s="333">
        <v>40</v>
      </c>
      <c r="E12" s="333">
        <v>1693.5</v>
      </c>
      <c r="F12" s="333">
        <f t="shared" ref="F12:F18" si="2">E12/D12*100</f>
        <v>4233.75</v>
      </c>
      <c r="G12" s="333">
        <v>0</v>
      </c>
      <c r="H12" s="333">
        <v>0</v>
      </c>
      <c r="I12" s="333">
        <v>0</v>
      </c>
      <c r="J12" s="333">
        <v>1</v>
      </c>
      <c r="K12" s="333">
        <v>38.799999999999997</v>
      </c>
      <c r="L12" s="333">
        <f t="shared" ref="L12:L17" si="3">K12/J12*100</f>
        <v>3879.9999999999995</v>
      </c>
      <c r="M12" s="333"/>
      <c r="N12" s="333">
        <v>2</v>
      </c>
      <c r="O12" s="333">
        <v>113.8</v>
      </c>
      <c r="P12" s="333">
        <f t="shared" ref="P12:P17" si="4">O12/N12*100</f>
        <v>5690</v>
      </c>
      <c r="Q12" s="333">
        <v>20</v>
      </c>
      <c r="R12" s="333">
        <v>1147.9000000000001</v>
      </c>
      <c r="S12" s="333">
        <v>20</v>
      </c>
      <c r="T12" s="333">
        <v>1147.9000000000001</v>
      </c>
      <c r="U12" s="333">
        <f t="shared" ref="U12:U18" si="5">T12/S12*100</f>
        <v>5739.5</v>
      </c>
      <c r="V12" s="333">
        <v>0</v>
      </c>
      <c r="W12" s="333">
        <v>0</v>
      </c>
      <c r="X12" s="333">
        <v>0</v>
      </c>
    </row>
    <row r="13" spans="1:24" s="352" customFormat="1" ht="41.25" customHeight="1" x14ac:dyDescent="0.15">
      <c r="A13" s="240" t="s">
        <v>79</v>
      </c>
      <c r="B13" s="355">
        <f t="shared" ref="B13:C18" si="6">SUM(D13,G13,J13,N13)</f>
        <v>13.2</v>
      </c>
      <c r="C13" s="333">
        <f t="shared" si="6"/>
        <v>930</v>
      </c>
      <c r="D13" s="333">
        <v>13</v>
      </c>
      <c r="E13" s="333">
        <v>918.8</v>
      </c>
      <c r="F13" s="333">
        <f t="shared" si="2"/>
        <v>7067.6923076923076</v>
      </c>
      <c r="G13" s="333">
        <v>0</v>
      </c>
      <c r="H13" s="333">
        <v>0</v>
      </c>
      <c r="I13" s="333">
        <v>0</v>
      </c>
      <c r="J13" s="333">
        <v>0</v>
      </c>
      <c r="K13" s="333">
        <v>0</v>
      </c>
      <c r="L13" s="333">
        <v>0</v>
      </c>
      <c r="M13" s="333"/>
      <c r="N13" s="333">
        <v>0.2</v>
      </c>
      <c r="O13" s="333">
        <v>11.2</v>
      </c>
      <c r="P13" s="333">
        <f t="shared" si="4"/>
        <v>5599.9999999999991</v>
      </c>
      <c r="Q13" s="356">
        <v>5.2</v>
      </c>
      <c r="R13" s="333">
        <v>279.5</v>
      </c>
      <c r="S13" s="356">
        <v>5.2</v>
      </c>
      <c r="T13" s="333">
        <v>279.5</v>
      </c>
      <c r="U13" s="333">
        <f t="shared" si="5"/>
        <v>5375</v>
      </c>
      <c r="V13" s="333">
        <v>0</v>
      </c>
      <c r="W13" s="333">
        <v>0</v>
      </c>
      <c r="X13" s="333">
        <v>0</v>
      </c>
    </row>
    <row r="14" spans="1:24" s="352" customFormat="1" ht="41.25" customHeight="1" x14ac:dyDescent="0.15">
      <c r="A14" s="240" t="s">
        <v>80</v>
      </c>
      <c r="B14" s="355">
        <f t="shared" si="6"/>
        <v>14.8</v>
      </c>
      <c r="C14" s="333">
        <f t="shared" si="6"/>
        <v>547.4</v>
      </c>
      <c r="D14" s="333">
        <v>0</v>
      </c>
      <c r="E14" s="333">
        <v>0</v>
      </c>
      <c r="F14" s="333">
        <v>0</v>
      </c>
      <c r="G14" s="333">
        <v>0</v>
      </c>
      <c r="H14" s="333">
        <v>0</v>
      </c>
      <c r="I14" s="333">
        <v>0</v>
      </c>
      <c r="J14" s="333">
        <v>14.8</v>
      </c>
      <c r="K14" s="333">
        <v>547.4</v>
      </c>
      <c r="L14" s="333">
        <f t="shared" si="3"/>
        <v>3698.6486486486483</v>
      </c>
      <c r="M14" s="333"/>
      <c r="N14" s="333">
        <v>0</v>
      </c>
      <c r="O14" s="333">
        <v>0</v>
      </c>
      <c r="P14" s="333">
        <v>0</v>
      </c>
      <c r="Q14" s="333">
        <v>0.8</v>
      </c>
      <c r="R14" s="333">
        <v>45.3</v>
      </c>
      <c r="S14" s="333">
        <v>0.8</v>
      </c>
      <c r="T14" s="333">
        <v>45.3</v>
      </c>
      <c r="U14" s="333">
        <f t="shared" si="5"/>
        <v>5662.4999999999991</v>
      </c>
      <c r="V14" s="333">
        <v>0</v>
      </c>
      <c r="W14" s="333">
        <v>0</v>
      </c>
      <c r="X14" s="333">
        <v>0</v>
      </c>
    </row>
    <row r="15" spans="1:24" s="352" customFormat="1" ht="41.25" customHeight="1" x14ac:dyDescent="0.15">
      <c r="A15" s="240" t="s">
        <v>81</v>
      </c>
      <c r="B15" s="355">
        <f t="shared" si="6"/>
        <v>11.2</v>
      </c>
      <c r="C15" s="333">
        <f t="shared" si="6"/>
        <v>486.8</v>
      </c>
      <c r="D15" s="333">
        <v>6.2</v>
      </c>
      <c r="E15" s="333">
        <v>401.1</v>
      </c>
      <c r="F15" s="333">
        <f t="shared" si="2"/>
        <v>6469.354838709678</v>
      </c>
      <c r="G15" s="333">
        <v>0</v>
      </c>
      <c r="H15" s="333">
        <v>0</v>
      </c>
      <c r="I15" s="333">
        <v>0</v>
      </c>
      <c r="J15" s="333">
        <v>5</v>
      </c>
      <c r="K15" s="333">
        <v>85.7</v>
      </c>
      <c r="L15" s="333">
        <f t="shared" si="3"/>
        <v>1714</v>
      </c>
      <c r="M15" s="333"/>
      <c r="N15" s="333">
        <v>0</v>
      </c>
      <c r="O15" s="333">
        <v>0</v>
      </c>
      <c r="P15" s="333">
        <v>0</v>
      </c>
      <c r="Q15" s="356">
        <v>0</v>
      </c>
      <c r="R15" s="333">
        <v>0</v>
      </c>
      <c r="S15" s="356">
        <v>0</v>
      </c>
      <c r="T15" s="333">
        <v>0</v>
      </c>
      <c r="U15" s="333">
        <v>0</v>
      </c>
      <c r="V15" s="333">
        <v>0</v>
      </c>
      <c r="W15" s="333">
        <v>0</v>
      </c>
      <c r="X15" s="333">
        <v>0</v>
      </c>
    </row>
    <row r="16" spans="1:24" s="352" customFormat="1" ht="41.25" customHeight="1" x14ac:dyDescent="0.15">
      <c r="A16" s="240" t="s">
        <v>82</v>
      </c>
      <c r="B16" s="355">
        <f t="shared" si="6"/>
        <v>0</v>
      </c>
      <c r="C16" s="333">
        <f t="shared" si="6"/>
        <v>0</v>
      </c>
      <c r="D16" s="333">
        <v>0</v>
      </c>
      <c r="E16" s="333">
        <v>0</v>
      </c>
      <c r="F16" s="333">
        <v>0</v>
      </c>
      <c r="G16" s="333">
        <v>0</v>
      </c>
      <c r="H16" s="333">
        <v>0</v>
      </c>
      <c r="I16" s="333">
        <v>0</v>
      </c>
      <c r="J16" s="333">
        <v>0</v>
      </c>
      <c r="K16" s="333">
        <v>0</v>
      </c>
      <c r="L16" s="333">
        <v>0</v>
      </c>
      <c r="M16" s="333"/>
      <c r="N16" s="333">
        <v>0</v>
      </c>
      <c r="O16" s="333">
        <v>0</v>
      </c>
      <c r="P16" s="333">
        <v>0</v>
      </c>
      <c r="Q16" s="333">
        <v>0</v>
      </c>
      <c r="R16" s="333">
        <v>0</v>
      </c>
      <c r="S16" s="333">
        <v>0</v>
      </c>
      <c r="T16" s="333">
        <v>0</v>
      </c>
      <c r="U16" s="333">
        <v>0</v>
      </c>
      <c r="V16" s="333">
        <v>0</v>
      </c>
      <c r="W16" s="333">
        <v>0</v>
      </c>
      <c r="X16" s="333">
        <v>0</v>
      </c>
    </row>
    <row r="17" spans="1:24" s="352" customFormat="1" ht="41.25" customHeight="1" x14ac:dyDescent="0.15">
      <c r="A17" s="240" t="s">
        <v>83</v>
      </c>
      <c r="B17" s="355">
        <f t="shared" si="6"/>
        <v>2.4000000000000004</v>
      </c>
      <c r="C17" s="333">
        <f t="shared" si="6"/>
        <v>81.599999999999994</v>
      </c>
      <c r="D17" s="333">
        <v>0.7</v>
      </c>
      <c r="E17" s="333">
        <v>19.5</v>
      </c>
      <c r="F17" s="333">
        <f t="shared" si="2"/>
        <v>2785.7142857142858</v>
      </c>
      <c r="G17" s="333">
        <v>0.4</v>
      </c>
      <c r="H17" s="333">
        <v>8</v>
      </c>
      <c r="I17" s="333">
        <f t="shared" ref="I17" si="7">H17/G17*100</f>
        <v>2000</v>
      </c>
      <c r="J17" s="333">
        <v>0.8</v>
      </c>
      <c r="K17" s="333">
        <v>28.3</v>
      </c>
      <c r="L17" s="333">
        <f t="shared" si="3"/>
        <v>3537.5</v>
      </c>
      <c r="M17" s="333"/>
      <c r="N17" s="333">
        <v>0.5</v>
      </c>
      <c r="O17" s="333">
        <v>25.8</v>
      </c>
      <c r="P17" s="333">
        <f t="shared" si="4"/>
        <v>5160</v>
      </c>
      <c r="Q17" s="333">
        <v>7.5</v>
      </c>
      <c r="R17" s="333">
        <v>394.8</v>
      </c>
      <c r="S17" s="333">
        <v>7.5</v>
      </c>
      <c r="T17" s="333">
        <v>394.8</v>
      </c>
      <c r="U17" s="333">
        <f t="shared" si="5"/>
        <v>5264</v>
      </c>
      <c r="V17" s="333">
        <v>0</v>
      </c>
      <c r="W17" s="333">
        <v>0</v>
      </c>
      <c r="X17" s="333">
        <v>0</v>
      </c>
    </row>
    <row r="18" spans="1:24" s="352" customFormat="1" ht="41.25" customHeight="1" thickBot="1" x14ac:dyDescent="0.2">
      <c r="A18" s="242" t="s">
        <v>84</v>
      </c>
      <c r="B18" s="357">
        <f t="shared" si="6"/>
        <v>1</v>
      </c>
      <c r="C18" s="338">
        <f t="shared" si="6"/>
        <v>46.2</v>
      </c>
      <c r="D18" s="338">
        <v>1</v>
      </c>
      <c r="E18" s="338">
        <v>46.2</v>
      </c>
      <c r="F18" s="338">
        <f t="shared" si="2"/>
        <v>4620</v>
      </c>
      <c r="G18" s="338">
        <v>0</v>
      </c>
      <c r="H18" s="338">
        <v>0</v>
      </c>
      <c r="I18" s="338">
        <v>0</v>
      </c>
      <c r="J18" s="338">
        <v>0</v>
      </c>
      <c r="K18" s="338">
        <v>0</v>
      </c>
      <c r="L18" s="338">
        <v>0</v>
      </c>
      <c r="M18" s="333"/>
      <c r="N18" s="338">
        <v>0</v>
      </c>
      <c r="O18" s="338">
        <v>0</v>
      </c>
      <c r="P18" s="338">
        <v>0</v>
      </c>
      <c r="Q18" s="338">
        <v>0.9</v>
      </c>
      <c r="R18" s="338">
        <v>44.9</v>
      </c>
      <c r="S18" s="338">
        <v>0.9</v>
      </c>
      <c r="T18" s="338">
        <v>44.9</v>
      </c>
      <c r="U18" s="338">
        <f t="shared" si="5"/>
        <v>4988.8888888888887</v>
      </c>
      <c r="V18" s="338">
        <v>0</v>
      </c>
      <c r="W18" s="338">
        <v>0</v>
      </c>
      <c r="X18" s="338">
        <v>0</v>
      </c>
    </row>
    <row r="19" spans="1:24" s="88" customFormat="1" ht="12" customHeight="1" thickTop="1" x14ac:dyDescent="0.15">
      <c r="A19" s="174" t="s">
        <v>122</v>
      </c>
      <c r="B19" s="87"/>
      <c r="C19" s="87"/>
      <c r="D19" s="87"/>
      <c r="E19" s="87"/>
      <c r="F19" s="86"/>
      <c r="G19" s="87"/>
      <c r="H19" s="86"/>
      <c r="I19" s="85"/>
      <c r="J19" s="86"/>
      <c r="K19" s="86"/>
      <c r="L19" s="86"/>
      <c r="M19" s="86"/>
      <c r="N19" s="87"/>
      <c r="O19" s="87"/>
      <c r="P19" s="86"/>
    </row>
    <row r="20" spans="1:24" x14ac:dyDescent="0.15">
      <c r="A20" s="91"/>
      <c r="B20" s="217"/>
      <c r="C20" s="358"/>
      <c r="D20" s="217"/>
      <c r="E20" s="358"/>
      <c r="F20" s="217"/>
      <c r="G20" s="217"/>
      <c r="H20" s="358"/>
      <c r="I20" s="217"/>
      <c r="J20" s="217"/>
      <c r="K20" s="358"/>
      <c r="L20" s="217"/>
      <c r="N20" s="217"/>
      <c r="O20" s="358"/>
      <c r="P20" s="217"/>
      <c r="Q20" s="217"/>
      <c r="R20" s="358"/>
      <c r="S20" s="217"/>
      <c r="T20" s="358"/>
      <c r="U20" s="358"/>
      <c r="V20" s="358"/>
      <c r="W20" s="358"/>
      <c r="X20" s="358"/>
    </row>
    <row r="21" spans="1:24" x14ac:dyDescent="0.15">
      <c r="A21" s="91"/>
      <c r="B21" s="217"/>
      <c r="C21" s="358"/>
      <c r="D21" s="217"/>
      <c r="E21" s="358"/>
      <c r="F21" s="217"/>
      <c r="G21" s="217"/>
      <c r="H21" s="358"/>
      <c r="I21" s="217"/>
      <c r="J21" s="217"/>
      <c r="K21" s="358"/>
      <c r="L21" s="217"/>
      <c r="N21" s="217"/>
      <c r="O21" s="358"/>
      <c r="P21" s="217"/>
      <c r="Q21" s="217"/>
      <c r="R21" s="358"/>
      <c r="S21" s="217"/>
      <c r="T21" s="358"/>
      <c r="U21" s="358"/>
      <c r="V21" s="358"/>
      <c r="W21" s="358"/>
      <c r="X21" s="358"/>
    </row>
    <row r="22" spans="1:24" x14ac:dyDescent="0.15">
      <c r="A22" s="91"/>
      <c r="B22" s="217"/>
      <c r="C22" s="358"/>
      <c r="D22" s="217"/>
      <c r="E22" s="358"/>
      <c r="F22" s="217"/>
      <c r="G22" s="217"/>
      <c r="H22" s="358"/>
      <c r="I22" s="217"/>
      <c r="J22" s="217"/>
      <c r="K22" s="358"/>
      <c r="L22" s="217"/>
      <c r="N22" s="217"/>
      <c r="O22" s="358"/>
      <c r="P22" s="217"/>
      <c r="Q22" s="217"/>
      <c r="R22" s="358"/>
      <c r="S22" s="217"/>
      <c r="T22" s="358"/>
      <c r="U22" s="358"/>
      <c r="V22" s="358"/>
      <c r="W22" s="358"/>
      <c r="X22" s="358"/>
    </row>
  </sheetData>
  <mergeCells count="10">
    <mergeCell ref="D4:F4"/>
    <mergeCell ref="J4:L4"/>
    <mergeCell ref="N4:P4"/>
    <mergeCell ref="S4:U4"/>
    <mergeCell ref="V4:X4"/>
    <mergeCell ref="A1:L1"/>
    <mergeCell ref="N1:X1"/>
    <mergeCell ref="B3:L3"/>
    <mergeCell ref="N3:P3"/>
    <mergeCell ref="Q3:X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selection sqref="A1:I1"/>
    </sheetView>
  </sheetViews>
  <sheetFormatPr defaultRowHeight="13.5" x14ac:dyDescent="0.15"/>
  <cols>
    <col min="1" max="1" width="14.5546875" style="214" customWidth="1"/>
    <col min="2" max="2" width="8.44140625" style="215" customWidth="1"/>
    <col min="3" max="3" width="10.21875" style="216" customWidth="1"/>
    <col min="4" max="4" width="8.44140625" style="215" customWidth="1"/>
    <col min="5" max="5" width="9.21875" style="216" customWidth="1"/>
    <col min="6" max="6" width="9.109375" style="215" customWidth="1"/>
    <col min="7" max="7" width="8.44140625" style="215" customWidth="1"/>
    <col min="8" max="8" width="8.44140625" style="216" customWidth="1"/>
    <col min="9" max="9" width="9.6640625" style="215" customWidth="1"/>
    <col min="10" max="10" width="1.44140625" style="359" customWidth="1"/>
    <col min="11" max="11" width="11.88671875" style="215" customWidth="1"/>
    <col min="12" max="12" width="11.88671875" style="216" customWidth="1"/>
    <col min="13" max="13" width="11.88671875" style="215" customWidth="1"/>
    <col min="14" max="15" width="11.88671875" style="216" customWidth="1"/>
    <col min="16" max="16" width="11.88671875" style="215" customWidth="1"/>
    <col min="17" max="16384" width="8.88671875" style="91"/>
  </cols>
  <sheetData>
    <row r="1" spans="1:21" s="362" customFormat="1" ht="45" customHeight="1" x14ac:dyDescent="0.25">
      <c r="A1" s="466" t="s">
        <v>172</v>
      </c>
      <c r="B1" s="466"/>
      <c r="C1" s="466"/>
      <c r="D1" s="466"/>
      <c r="E1" s="466"/>
      <c r="F1" s="466"/>
      <c r="G1" s="466"/>
      <c r="H1" s="466"/>
      <c r="I1" s="466"/>
      <c r="J1" s="360"/>
      <c r="K1" s="477" t="s">
        <v>173</v>
      </c>
      <c r="L1" s="477"/>
      <c r="M1" s="477"/>
      <c r="N1" s="477"/>
      <c r="O1" s="477"/>
      <c r="P1" s="477"/>
      <c r="Q1" s="361"/>
      <c r="R1" s="361"/>
      <c r="S1" s="361"/>
      <c r="T1" s="361"/>
      <c r="U1" s="361"/>
    </row>
    <row r="2" spans="1:21" s="74" customFormat="1" ht="25.5" customHeight="1" thickBot="1" x14ac:dyDescent="0.2">
      <c r="A2" s="301" t="s">
        <v>88</v>
      </c>
      <c r="B2" s="302"/>
      <c r="C2" s="303"/>
      <c r="D2" s="302"/>
      <c r="E2" s="302"/>
      <c r="F2" s="302"/>
      <c r="G2" s="302"/>
      <c r="H2" s="303"/>
      <c r="I2" s="302"/>
      <c r="J2" s="174"/>
      <c r="K2" s="302"/>
      <c r="L2" s="303"/>
      <c r="M2" s="302"/>
      <c r="N2" s="303"/>
      <c r="O2" s="303"/>
      <c r="P2" s="306" t="s">
        <v>89</v>
      </c>
    </row>
    <row r="3" spans="1:21" s="103" customFormat="1" ht="16.5" customHeight="1" thickTop="1" x14ac:dyDescent="0.15">
      <c r="A3" s="179" t="s">
        <v>64</v>
      </c>
      <c r="B3" s="478" t="s">
        <v>174</v>
      </c>
      <c r="C3" s="504"/>
      <c r="D3" s="504"/>
      <c r="E3" s="504"/>
      <c r="F3" s="504"/>
      <c r="G3" s="504"/>
      <c r="H3" s="504"/>
      <c r="I3" s="504"/>
      <c r="J3" s="183"/>
      <c r="K3" s="504"/>
      <c r="L3" s="504"/>
      <c r="M3" s="504"/>
      <c r="N3" s="504"/>
      <c r="O3" s="504"/>
      <c r="P3" s="504"/>
    </row>
    <row r="4" spans="1:21" s="103" customFormat="1" ht="15.95" customHeight="1" x14ac:dyDescent="0.15">
      <c r="A4" s="182" t="s">
        <v>94</v>
      </c>
      <c r="B4" s="309" t="s">
        <v>148</v>
      </c>
      <c r="C4" s="310" t="s">
        <v>96</v>
      </c>
      <c r="D4" s="505" t="s">
        <v>175</v>
      </c>
      <c r="E4" s="506"/>
      <c r="F4" s="507"/>
      <c r="G4" s="511" t="s">
        <v>176</v>
      </c>
      <c r="H4" s="511"/>
      <c r="I4" s="511"/>
      <c r="J4" s="183"/>
      <c r="K4" s="506" t="s">
        <v>177</v>
      </c>
      <c r="L4" s="506"/>
      <c r="M4" s="507"/>
      <c r="N4" s="506" t="s">
        <v>178</v>
      </c>
      <c r="O4" s="506"/>
      <c r="P4" s="506"/>
    </row>
    <row r="5" spans="1:21" s="103" customFormat="1" ht="15.95" customHeight="1" x14ac:dyDescent="0.15">
      <c r="A5" s="182" t="s">
        <v>97</v>
      </c>
      <c r="B5" s="230"/>
      <c r="C5" s="183"/>
      <c r="D5" s="309" t="s">
        <v>170</v>
      </c>
      <c r="E5" s="317" t="s">
        <v>96</v>
      </c>
      <c r="F5" s="227"/>
      <c r="G5" s="60" t="s">
        <v>170</v>
      </c>
      <c r="H5" s="317" t="s">
        <v>96</v>
      </c>
      <c r="I5" s="319"/>
      <c r="J5" s="183"/>
      <c r="K5" s="60" t="s">
        <v>170</v>
      </c>
      <c r="L5" s="317" t="s">
        <v>96</v>
      </c>
      <c r="M5" s="227"/>
      <c r="N5" s="60" t="s">
        <v>170</v>
      </c>
      <c r="O5" s="317" t="s">
        <v>96</v>
      </c>
      <c r="P5" s="319"/>
    </row>
    <row r="6" spans="1:21" s="103" customFormat="1" ht="15.95" customHeight="1" x14ac:dyDescent="0.15">
      <c r="A6" s="187" t="s">
        <v>16</v>
      </c>
      <c r="B6" s="67" t="s">
        <v>75</v>
      </c>
      <c r="C6" s="363" t="s">
        <v>76</v>
      </c>
      <c r="D6" s="67" t="s">
        <v>75</v>
      </c>
      <c r="E6" s="363" t="s">
        <v>76</v>
      </c>
      <c r="F6" s="364" t="s">
        <v>99</v>
      </c>
      <c r="G6" s="67" t="s">
        <v>75</v>
      </c>
      <c r="H6" s="365" t="s">
        <v>76</v>
      </c>
      <c r="I6" s="366" t="s">
        <v>99</v>
      </c>
      <c r="J6" s="183"/>
      <c r="K6" s="67" t="s">
        <v>75</v>
      </c>
      <c r="L6" s="363" t="s">
        <v>76</v>
      </c>
      <c r="M6" s="364" t="s">
        <v>99</v>
      </c>
      <c r="N6" s="67" t="s">
        <v>75</v>
      </c>
      <c r="O6" s="363" t="s">
        <v>76</v>
      </c>
      <c r="P6" s="366" t="s">
        <v>99</v>
      </c>
    </row>
    <row r="7" spans="1:21" s="74" customFormat="1" ht="41.25" customHeight="1" x14ac:dyDescent="0.15">
      <c r="A7" s="182">
        <v>2013</v>
      </c>
      <c r="B7" s="367">
        <v>151.1</v>
      </c>
      <c r="C7" s="194">
        <v>2646.1</v>
      </c>
      <c r="D7" s="368">
        <v>131</v>
      </c>
      <c r="E7" s="368">
        <v>1958.5</v>
      </c>
      <c r="F7" s="350">
        <v>1495</v>
      </c>
      <c r="G7" s="368">
        <v>11</v>
      </c>
      <c r="H7" s="368">
        <v>485.7</v>
      </c>
      <c r="I7" s="350">
        <v>4415</v>
      </c>
      <c r="J7" s="368"/>
      <c r="K7" s="369">
        <v>0</v>
      </c>
      <c r="L7" s="369">
        <v>0</v>
      </c>
      <c r="M7" s="369">
        <v>0</v>
      </c>
      <c r="N7" s="368">
        <v>9.1</v>
      </c>
      <c r="O7" s="368">
        <v>201.9</v>
      </c>
      <c r="P7" s="350">
        <v>2218</v>
      </c>
      <c r="Q7" s="370"/>
      <c r="R7" s="370"/>
      <c r="S7" s="176"/>
    </row>
    <row r="8" spans="1:21" s="74" customFormat="1" ht="41.25" customHeight="1" x14ac:dyDescent="0.15">
      <c r="A8" s="182">
        <v>2014</v>
      </c>
      <c r="B8" s="367">
        <v>78.599999999999994</v>
      </c>
      <c r="C8" s="350">
        <v>1249.2</v>
      </c>
      <c r="D8" s="367">
        <v>54</v>
      </c>
      <c r="E8" s="367">
        <v>133</v>
      </c>
      <c r="F8" s="367">
        <v>247</v>
      </c>
      <c r="G8" s="367">
        <v>15.5</v>
      </c>
      <c r="H8" s="350">
        <v>1012</v>
      </c>
      <c r="I8" s="350">
        <v>6630</v>
      </c>
      <c r="J8" s="367"/>
      <c r="K8" s="367">
        <v>0</v>
      </c>
      <c r="L8" s="367">
        <v>0</v>
      </c>
      <c r="M8" s="367">
        <v>0</v>
      </c>
      <c r="N8" s="367">
        <v>9.1</v>
      </c>
      <c r="O8" s="367">
        <v>105</v>
      </c>
      <c r="P8" s="350">
        <v>1172</v>
      </c>
      <c r="Q8" s="370"/>
      <c r="R8" s="370"/>
      <c r="S8" s="176"/>
    </row>
    <row r="9" spans="1:21" s="74" customFormat="1" ht="41.25" customHeight="1" x14ac:dyDescent="0.15">
      <c r="A9" s="182">
        <v>2015</v>
      </c>
      <c r="B9" s="367">
        <v>307.3</v>
      </c>
      <c r="C9" s="371">
        <v>10326.200000000001</v>
      </c>
      <c r="D9" s="371">
        <v>294.60000000000002</v>
      </c>
      <c r="E9" s="371">
        <v>9819</v>
      </c>
      <c r="F9" s="371">
        <v>3332.9938900203665</v>
      </c>
      <c r="G9" s="371">
        <v>6.7</v>
      </c>
      <c r="H9" s="329">
        <v>421.1</v>
      </c>
      <c r="I9" s="329">
        <v>6285.0746268656721</v>
      </c>
      <c r="J9" s="371"/>
      <c r="K9" s="371">
        <v>2.6</v>
      </c>
      <c r="L9" s="371">
        <v>36</v>
      </c>
      <c r="M9" s="371">
        <v>1384.6153846153845</v>
      </c>
      <c r="N9" s="371">
        <v>3.4</v>
      </c>
      <c r="O9" s="371">
        <v>50.1</v>
      </c>
      <c r="P9" s="329">
        <v>1473.5294117647061</v>
      </c>
      <c r="Q9" s="370"/>
      <c r="R9" s="370"/>
      <c r="S9" s="176"/>
    </row>
    <row r="10" spans="1:21" s="74" customFormat="1" ht="41.25" customHeight="1" x14ac:dyDescent="0.15">
      <c r="A10" s="12">
        <v>2016</v>
      </c>
      <c r="B10" s="372">
        <v>79.400000000000006</v>
      </c>
      <c r="C10" s="372">
        <v>870.69999999999993</v>
      </c>
      <c r="D10" s="356">
        <v>59.8</v>
      </c>
      <c r="E10" s="356">
        <v>208.6</v>
      </c>
      <c r="F10" s="356">
        <v>348.82943143812713</v>
      </c>
      <c r="G10" s="356">
        <v>10.799999999999999</v>
      </c>
      <c r="H10" s="333">
        <v>571</v>
      </c>
      <c r="I10" s="333">
        <v>5287.0370370370374</v>
      </c>
      <c r="J10" s="356"/>
      <c r="K10" s="373">
        <v>0</v>
      </c>
      <c r="L10" s="373">
        <v>0</v>
      </c>
      <c r="M10" s="373">
        <v>0</v>
      </c>
      <c r="N10" s="356">
        <v>8.8000000000000007</v>
      </c>
      <c r="O10" s="356">
        <v>91.1</v>
      </c>
      <c r="P10" s="333">
        <v>1035.2272727272727</v>
      </c>
      <c r="Q10" s="370"/>
      <c r="R10" s="370"/>
      <c r="S10" s="176"/>
    </row>
    <row r="11" spans="1:21" s="83" customFormat="1" ht="41.25" customHeight="1" x14ac:dyDescent="0.15">
      <c r="A11" s="237">
        <v>2017</v>
      </c>
      <c r="B11" s="374">
        <f t="shared" ref="B11:J11" si="0">SUM(B12:B18)</f>
        <v>82.3</v>
      </c>
      <c r="C11" s="374">
        <f t="shared" si="0"/>
        <v>1037.8999999999999</v>
      </c>
      <c r="D11" s="374">
        <f t="shared" si="0"/>
        <v>58.7</v>
      </c>
      <c r="E11" s="374">
        <f t="shared" si="0"/>
        <v>277</v>
      </c>
      <c r="F11" s="374">
        <f>E11/D11*100</f>
        <v>471.89097103918226</v>
      </c>
      <c r="G11" s="374">
        <f t="shared" si="0"/>
        <v>15.8</v>
      </c>
      <c r="H11" s="374">
        <f t="shared" si="0"/>
        <v>681.00000000000011</v>
      </c>
      <c r="I11" s="374">
        <f>H11/G11*100</f>
        <v>4310.1265822784817</v>
      </c>
      <c r="J11" s="374">
        <f t="shared" si="0"/>
        <v>0</v>
      </c>
      <c r="K11" s="373">
        <v>0</v>
      </c>
      <c r="L11" s="373">
        <v>0</v>
      </c>
      <c r="M11" s="373">
        <v>0</v>
      </c>
      <c r="N11" s="374">
        <f>SUM(N12:N18)</f>
        <v>7.8</v>
      </c>
      <c r="O11" s="374">
        <f>SUM(O12:O18)</f>
        <v>79.899999999999991</v>
      </c>
      <c r="P11" s="374">
        <f>O11/N11*100</f>
        <v>1024.3589743589744</v>
      </c>
      <c r="Q11" s="375"/>
      <c r="R11" s="375"/>
      <c r="S11" s="376"/>
    </row>
    <row r="12" spans="1:21" s="74" customFormat="1" ht="41.25" customHeight="1" x14ac:dyDescent="0.15">
      <c r="A12" s="240" t="s">
        <v>78</v>
      </c>
      <c r="B12" s="372">
        <f>SUM(D12,G12,K12,N12)</f>
        <v>22</v>
      </c>
      <c r="C12" s="356">
        <f>SUM(E12,H12,L12,O12)</f>
        <v>241.4</v>
      </c>
      <c r="D12" s="377">
        <v>20</v>
      </c>
      <c r="E12" s="356">
        <v>90.9</v>
      </c>
      <c r="F12" s="356">
        <f t="shared" ref="F12:F18" si="1">E12/D12*100</f>
        <v>454.5</v>
      </c>
      <c r="G12" s="377">
        <v>2</v>
      </c>
      <c r="H12" s="333">
        <v>150.5</v>
      </c>
      <c r="I12" s="356">
        <f t="shared" ref="I12:I15" si="2">H12/G12*100</f>
        <v>7525</v>
      </c>
      <c r="J12" s="378"/>
      <c r="K12" s="373">
        <v>0</v>
      </c>
      <c r="L12" s="373">
        <v>0</v>
      </c>
      <c r="M12" s="373">
        <v>0</v>
      </c>
      <c r="N12" s="377">
        <v>0</v>
      </c>
      <c r="O12" s="377">
        <v>0</v>
      </c>
      <c r="P12" s="377">
        <v>0</v>
      </c>
      <c r="Q12" s="370"/>
      <c r="R12" s="370"/>
      <c r="S12" s="176"/>
    </row>
    <row r="13" spans="1:21" s="74" customFormat="1" ht="41.25" customHeight="1" x14ac:dyDescent="0.15">
      <c r="A13" s="240" t="s">
        <v>79</v>
      </c>
      <c r="B13" s="372">
        <f t="shared" ref="B13:C18" si="3">SUM(D13,G13,K13,N13)</f>
        <v>23</v>
      </c>
      <c r="C13" s="356">
        <f t="shared" si="3"/>
        <v>520.9</v>
      </c>
      <c r="D13" s="379">
        <v>8</v>
      </c>
      <c r="E13" s="356">
        <v>17.399999999999999</v>
      </c>
      <c r="F13" s="356">
        <f t="shared" si="1"/>
        <v>217.49999999999997</v>
      </c>
      <c r="G13" s="377">
        <v>8</v>
      </c>
      <c r="H13" s="333">
        <v>432.2</v>
      </c>
      <c r="I13" s="356">
        <f t="shared" si="2"/>
        <v>5402.5</v>
      </c>
      <c r="J13" s="378"/>
      <c r="K13" s="373">
        <v>0</v>
      </c>
      <c r="L13" s="373">
        <v>0</v>
      </c>
      <c r="M13" s="373">
        <v>0</v>
      </c>
      <c r="N13" s="379">
        <v>7</v>
      </c>
      <c r="O13" s="333">
        <v>71.3</v>
      </c>
      <c r="P13" s="377">
        <f>O13/N13*100</f>
        <v>1018.5714285714286</v>
      </c>
      <c r="Q13" s="370"/>
      <c r="R13" s="370"/>
      <c r="S13" s="176"/>
    </row>
    <row r="14" spans="1:21" s="74" customFormat="1" ht="41.25" customHeight="1" x14ac:dyDescent="0.15">
      <c r="A14" s="240" t="s">
        <v>80</v>
      </c>
      <c r="B14" s="372">
        <f t="shared" si="3"/>
        <v>3</v>
      </c>
      <c r="C14" s="356">
        <f t="shared" si="3"/>
        <v>57.5</v>
      </c>
      <c r="D14" s="377">
        <v>0.7</v>
      </c>
      <c r="E14" s="356">
        <v>32.299999999999997</v>
      </c>
      <c r="F14" s="356">
        <f t="shared" si="1"/>
        <v>4614.2857142857138</v>
      </c>
      <c r="G14" s="373">
        <v>1.8</v>
      </c>
      <c r="H14" s="373">
        <v>19.600000000000001</v>
      </c>
      <c r="I14" s="356">
        <f t="shared" si="2"/>
        <v>1088.8888888888889</v>
      </c>
      <c r="J14" s="378"/>
      <c r="K14" s="373">
        <v>0</v>
      </c>
      <c r="L14" s="373">
        <v>0</v>
      </c>
      <c r="M14" s="373">
        <v>0</v>
      </c>
      <c r="N14" s="373">
        <v>0.5</v>
      </c>
      <c r="O14" s="373">
        <v>5.6</v>
      </c>
      <c r="P14" s="377">
        <f>O14/N14*100</f>
        <v>1120</v>
      </c>
      <c r="Q14" s="370"/>
      <c r="R14" s="370"/>
      <c r="S14" s="176"/>
    </row>
    <row r="15" spans="1:21" s="74" customFormat="1" ht="41.25" customHeight="1" x14ac:dyDescent="0.15">
      <c r="A15" s="240" t="s">
        <v>81</v>
      </c>
      <c r="B15" s="372">
        <f t="shared" si="3"/>
        <v>9</v>
      </c>
      <c r="C15" s="356">
        <f t="shared" si="3"/>
        <v>128.4</v>
      </c>
      <c r="D15" s="373">
        <v>5</v>
      </c>
      <c r="E15" s="373">
        <v>49.7</v>
      </c>
      <c r="F15" s="356">
        <f t="shared" si="1"/>
        <v>994.00000000000011</v>
      </c>
      <c r="G15" s="373">
        <v>4</v>
      </c>
      <c r="H15" s="373">
        <v>78.7</v>
      </c>
      <c r="I15" s="356">
        <f t="shared" si="2"/>
        <v>1967.5</v>
      </c>
      <c r="J15" s="378"/>
      <c r="K15" s="373">
        <v>0</v>
      </c>
      <c r="L15" s="373">
        <v>0</v>
      </c>
      <c r="M15" s="373">
        <v>0</v>
      </c>
      <c r="N15" s="373">
        <v>0</v>
      </c>
      <c r="O15" s="373">
        <v>0</v>
      </c>
      <c r="P15" s="373">
        <v>0</v>
      </c>
      <c r="Q15" s="370"/>
      <c r="R15" s="370"/>
      <c r="S15" s="176"/>
    </row>
    <row r="16" spans="1:21" s="74" customFormat="1" ht="41.25" customHeight="1" x14ac:dyDescent="0.15">
      <c r="A16" s="240" t="s">
        <v>82</v>
      </c>
      <c r="B16" s="372">
        <v>0</v>
      </c>
      <c r="C16" s="372">
        <v>0</v>
      </c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8"/>
      <c r="K16" s="373">
        <v>0</v>
      </c>
      <c r="L16" s="373">
        <v>0</v>
      </c>
      <c r="M16" s="373">
        <v>0</v>
      </c>
      <c r="N16" s="372">
        <v>0</v>
      </c>
      <c r="O16" s="372">
        <v>0</v>
      </c>
      <c r="P16" s="377">
        <v>0</v>
      </c>
      <c r="Q16" s="370"/>
      <c r="R16" s="370"/>
      <c r="S16" s="176"/>
    </row>
    <row r="17" spans="1:19" s="74" customFormat="1" ht="41.25" customHeight="1" x14ac:dyDescent="0.15">
      <c r="A17" s="240" t="s">
        <v>83</v>
      </c>
      <c r="B17" s="372">
        <f t="shared" si="3"/>
        <v>12.3</v>
      </c>
      <c r="C17" s="356">
        <f t="shared" si="3"/>
        <v>41.9</v>
      </c>
      <c r="D17" s="377">
        <v>12</v>
      </c>
      <c r="E17" s="356">
        <v>38.9</v>
      </c>
      <c r="F17" s="356">
        <f t="shared" si="1"/>
        <v>324.16666666666669</v>
      </c>
      <c r="G17" s="373">
        <v>0</v>
      </c>
      <c r="H17" s="373">
        <v>0</v>
      </c>
      <c r="I17" s="373">
        <v>0</v>
      </c>
      <c r="J17" s="378"/>
      <c r="K17" s="373">
        <v>0</v>
      </c>
      <c r="L17" s="373">
        <v>0</v>
      </c>
      <c r="M17" s="373">
        <v>0</v>
      </c>
      <c r="N17" s="379">
        <v>0.3</v>
      </c>
      <c r="O17" s="333">
        <v>3</v>
      </c>
      <c r="P17" s="377">
        <f>O17/N17*100</f>
        <v>1000</v>
      </c>
      <c r="Q17" s="370"/>
      <c r="R17" s="370"/>
      <c r="S17" s="176"/>
    </row>
    <row r="18" spans="1:19" s="74" customFormat="1" ht="41.25" customHeight="1" thickBot="1" x14ac:dyDescent="0.2">
      <c r="A18" s="242" t="s">
        <v>84</v>
      </c>
      <c r="B18" s="380">
        <f t="shared" si="3"/>
        <v>13</v>
      </c>
      <c r="C18" s="381">
        <f t="shared" si="3"/>
        <v>47.8</v>
      </c>
      <c r="D18" s="382">
        <v>13</v>
      </c>
      <c r="E18" s="381">
        <v>47.8</v>
      </c>
      <c r="F18" s="381">
        <f t="shared" si="1"/>
        <v>367.69230769230768</v>
      </c>
      <c r="G18" s="383">
        <v>0</v>
      </c>
      <c r="H18" s="383">
        <v>0</v>
      </c>
      <c r="I18" s="383">
        <v>0</v>
      </c>
      <c r="J18" s="378"/>
      <c r="K18" s="383">
        <v>0</v>
      </c>
      <c r="L18" s="383">
        <v>0</v>
      </c>
      <c r="M18" s="383">
        <v>0</v>
      </c>
      <c r="N18" s="383">
        <v>0</v>
      </c>
      <c r="O18" s="383">
        <v>0</v>
      </c>
      <c r="P18" s="383">
        <v>0</v>
      </c>
      <c r="Q18" s="370"/>
      <c r="R18" s="370"/>
      <c r="S18" s="176"/>
    </row>
    <row r="19" spans="1:19" s="88" customFormat="1" ht="12" customHeight="1" thickTop="1" x14ac:dyDescent="0.15">
      <c r="A19" s="174" t="s">
        <v>85</v>
      </c>
      <c r="B19" s="87"/>
      <c r="C19" s="87"/>
      <c r="D19" s="87"/>
      <c r="E19" s="87"/>
      <c r="F19" s="86"/>
      <c r="G19" s="87"/>
      <c r="H19" s="86"/>
      <c r="I19" s="85"/>
      <c r="J19" s="86"/>
      <c r="K19" s="86"/>
      <c r="L19" s="86"/>
      <c r="M19" s="86"/>
      <c r="N19" s="87"/>
      <c r="O19" s="87"/>
      <c r="P19" s="86"/>
    </row>
    <row r="20" spans="1:19" x14ac:dyDescent="0.15">
      <c r="A20" s="91"/>
      <c r="B20" s="213"/>
      <c r="C20" s="213"/>
      <c r="D20" s="213"/>
      <c r="E20" s="213"/>
      <c r="F20" s="213"/>
      <c r="G20" s="384"/>
      <c r="H20" s="213"/>
      <c r="I20" s="213"/>
      <c r="J20" s="385"/>
      <c r="K20" s="213"/>
      <c r="L20" s="213"/>
      <c r="M20" s="213"/>
      <c r="N20" s="213"/>
      <c r="O20" s="213"/>
      <c r="P20" s="213"/>
    </row>
    <row r="21" spans="1:19" x14ac:dyDescent="0.1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1:19" x14ac:dyDescent="0.1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1:19" x14ac:dyDescent="0.1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1:19" x14ac:dyDescent="0.15">
      <c r="A24" s="91"/>
      <c r="B24" s="213"/>
      <c r="C24" s="213"/>
      <c r="D24" s="213"/>
      <c r="E24" s="213"/>
      <c r="F24" s="213"/>
      <c r="G24" s="384"/>
      <c r="H24" s="213"/>
      <c r="I24" s="213"/>
      <c r="J24" s="385"/>
      <c r="K24" s="213"/>
      <c r="L24" s="213"/>
      <c r="M24" s="213"/>
      <c r="N24" s="213"/>
      <c r="O24" s="213"/>
      <c r="P24" s="213"/>
    </row>
    <row r="25" spans="1:19" x14ac:dyDescent="0.15">
      <c r="A25" s="91"/>
      <c r="B25" s="213"/>
      <c r="C25" s="213"/>
      <c r="D25" s="213"/>
      <c r="E25" s="213"/>
      <c r="F25" s="213"/>
      <c r="G25" s="384"/>
      <c r="H25" s="213"/>
      <c r="I25" s="213"/>
      <c r="J25" s="385"/>
      <c r="K25" s="213"/>
      <c r="L25" s="213"/>
      <c r="M25" s="213"/>
      <c r="N25" s="213"/>
      <c r="O25" s="213"/>
      <c r="P25" s="213"/>
    </row>
    <row r="26" spans="1:19" x14ac:dyDescent="0.15">
      <c r="A26" s="91"/>
      <c r="B26" s="213"/>
      <c r="C26" s="213"/>
      <c r="D26" s="213"/>
      <c r="E26" s="213"/>
      <c r="F26" s="213"/>
      <c r="G26" s="384"/>
      <c r="H26" s="213"/>
      <c r="I26" s="213"/>
      <c r="J26" s="385"/>
      <c r="K26" s="213"/>
      <c r="L26" s="213"/>
      <c r="M26" s="213"/>
      <c r="N26" s="213"/>
      <c r="O26" s="213"/>
      <c r="P26" s="213"/>
    </row>
    <row r="27" spans="1:19" x14ac:dyDescent="0.15">
      <c r="A27" s="91"/>
      <c r="B27" s="213"/>
      <c r="C27" s="213"/>
      <c r="D27" s="213"/>
      <c r="E27" s="213"/>
      <c r="F27" s="213"/>
      <c r="G27" s="384"/>
      <c r="H27" s="213"/>
      <c r="I27" s="213"/>
      <c r="J27" s="385"/>
      <c r="K27" s="213"/>
      <c r="L27" s="213"/>
      <c r="M27" s="213"/>
      <c r="N27" s="213"/>
      <c r="O27" s="213"/>
      <c r="P27" s="213"/>
    </row>
    <row r="28" spans="1:19" x14ac:dyDescent="0.15">
      <c r="A28" s="91"/>
      <c r="B28" s="213"/>
      <c r="C28" s="213"/>
      <c r="D28" s="213"/>
      <c r="E28" s="213"/>
      <c r="F28" s="213"/>
      <c r="G28" s="384"/>
      <c r="H28" s="213"/>
      <c r="I28" s="213"/>
      <c r="J28" s="385"/>
      <c r="K28" s="213"/>
      <c r="L28" s="213"/>
      <c r="M28" s="213"/>
      <c r="N28" s="213"/>
      <c r="O28" s="213"/>
      <c r="P28" s="213"/>
    </row>
    <row r="29" spans="1:19" x14ac:dyDescent="0.15">
      <c r="A29" s="91"/>
      <c r="B29" s="213"/>
      <c r="C29" s="213"/>
      <c r="D29" s="213"/>
      <c r="E29" s="213"/>
      <c r="F29" s="213"/>
      <c r="G29" s="384"/>
      <c r="H29" s="213"/>
      <c r="I29" s="213"/>
      <c r="J29" s="385"/>
      <c r="K29" s="213"/>
      <c r="L29" s="213"/>
      <c r="M29" s="213"/>
      <c r="N29" s="213"/>
      <c r="O29" s="213"/>
      <c r="P29" s="213"/>
    </row>
    <row r="30" spans="1:19" x14ac:dyDescent="0.15">
      <c r="A30" s="91"/>
      <c r="B30" s="213"/>
      <c r="C30" s="213"/>
      <c r="D30" s="213"/>
      <c r="E30" s="213"/>
      <c r="F30" s="213"/>
      <c r="G30" s="384"/>
      <c r="H30" s="213"/>
      <c r="I30" s="213"/>
      <c r="J30" s="385"/>
      <c r="K30" s="213"/>
      <c r="L30" s="213"/>
      <c r="M30" s="213"/>
      <c r="N30" s="213"/>
      <c r="O30" s="213"/>
      <c r="P30" s="213"/>
    </row>
    <row r="31" spans="1:19" x14ac:dyDescent="0.15">
      <c r="A31" s="91"/>
      <c r="B31" s="213"/>
      <c r="C31" s="213"/>
      <c r="D31" s="213"/>
      <c r="E31" s="213"/>
      <c r="F31" s="213"/>
      <c r="G31" s="384"/>
      <c r="H31" s="213"/>
      <c r="I31" s="213"/>
      <c r="J31" s="385"/>
      <c r="K31" s="213"/>
      <c r="L31" s="213"/>
      <c r="M31" s="213"/>
      <c r="N31" s="213"/>
      <c r="O31" s="213"/>
      <c r="P31" s="213"/>
    </row>
    <row r="32" spans="1:19" x14ac:dyDescent="0.15">
      <c r="A32" s="91"/>
      <c r="B32" s="213"/>
      <c r="C32" s="213"/>
      <c r="D32" s="213"/>
      <c r="E32" s="213"/>
      <c r="F32" s="213"/>
      <c r="G32" s="384"/>
      <c r="H32" s="213"/>
      <c r="I32" s="213"/>
      <c r="J32" s="385"/>
      <c r="K32" s="213"/>
      <c r="L32" s="213"/>
      <c r="M32" s="213"/>
      <c r="N32" s="213"/>
      <c r="O32" s="213"/>
      <c r="P32" s="213"/>
    </row>
    <row r="33" spans="1:16" x14ac:dyDescent="0.15">
      <c r="A33" s="91"/>
      <c r="B33" s="213"/>
      <c r="C33" s="213"/>
      <c r="D33" s="213"/>
      <c r="E33" s="213"/>
      <c r="F33" s="213"/>
      <c r="G33" s="213"/>
      <c r="H33" s="213"/>
      <c r="I33" s="213"/>
      <c r="J33" s="385"/>
      <c r="K33" s="213"/>
      <c r="L33" s="213"/>
      <c r="M33" s="213"/>
      <c r="N33" s="213"/>
      <c r="O33" s="213"/>
      <c r="P33" s="213"/>
    </row>
    <row r="34" spans="1:16" x14ac:dyDescent="0.15">
      <c r="A34" s="91"/>
      <c r="B34" s="213"/>
      <c r="C34" s="213"/>
      <c r="D34" s="213"/>
      <c r="E34" s="213"/>
      <c r="F34" s="213"/>
      <c r="G34" s="213"/>
      <c r="H34" s="213"/>
      <c r="I34" s="213"/>
      <c r="J34" s="385"/>
      <c r="K34" s="213"/>
      <c r="L34" s="213"/>
      <c r="M34" s="213"/>
      <c r="N34" s="213"/>
      <c r="O34" s="213"/>
      <c r="P34" s="213"/>
    </row>
    <row r="35" spans="1:16" x14ac:dyDescent="0.15">
      <c r="A35" s="91"/>
      <c r="B35" s="213"/>
      <c r="C35" s="213"/>
      <c r="D35" s="213"/>
      <c r="E35" s="213"/>
      <c r="F35" s="213"/>
      <c r="G35" s="213"/>
      <c r="H35" s="213"/>
      <c r="I35" s="213"/>
      <c r="J35" s="385"/>
      <c r="K35" s="213"/>
      <c r="L35" s="213"/>
      <c r="M35" s="213"/>
      <c r="N35" s="213"/>
      <c r="O35" s="213"/>
      <c r="P35" s="213"/>
    </row>
    <row r="36" spans="1:16" x14ac:dyDescent="0.15">
      <c r="A36" s="91"/>
      <c r="B36" s="213"/>
      <c r="C36" s="213"/>
      <c r="D36" s="213"/>
      <c r="E36" s="213"/>
      <c r="F36" s="213"/>
      <c r="G36" s="213"/>
      <c r="H36" s="213"/>
      <c r="I36" s="213"/>
      <c r="J36" s="385"/>
      <c r="K36" s="213"/>
      <c r="L36" s="213"/>
      <c r="M36" s="213"/>
      <c r="N36" s="213"/>
      <c r="O36" s="213"/>
      <c r="P36" s="213"/>
    </row>
    <row r="37" spans="1:16" x14ac:dyDescent="0.15">
      <c r="A37" s="91"/>
      <c r="B37" s="213"/>
      <c r="C37" s="213"/>
      <c r="D37" s="213"/>
      <c r="E37" s="213"/>
      <c r="F37" s="213"/>
      <c r="G37" s="213"/>
      <c r="H37" s="213"/>
      <c r="I37" s="213"/>
      <c r="J37" s="385"/>
      <c r="K37" s="213"/>
      <c r="L37" s="213"/>
      <c r="M37" s="213"/>
      <c r="N37" s="213"/>
      <c r="O37" s="213"/>
      <c r="P37" s="213"/>
    </row>
    <row r="38" spans="1:16" x14ac:dyDescent="0.15">
      <c r="A38" s="91"/>
      <c r="B38" s="213"/>
      <c r="C38" s="213"/>
      <c r="D38" s="213"/>
      <c r="E38" s="213"/>
      <c r="F38" s="213"/>
      <c r="G38" s="213"/>
      <c r="H38" s="213"/>
      <c r="I38" s="213"/>
      <c r="J38" s="385"/>
      <c r="K38" s="213"/>
      <c r="L38" s="213"/>
      <c r="M38" s="213"/>
      <c r="N38" s="213"/>
      <c r="O38" s="213"/>
      <c r="P38" s="213"/>
    </row>
  </sheetData>
  <mergeCells count="8">
    <mergeCell ref="A1:I1"/>
    <mergeCell ref="K1:P1"/>
    <mergeCell ref="B3:I3"/>
    <mergeCell ref="K3:P3"/>
    <mergeCell ref="D4:F4"/>
    <mergeCell ref="G4:I4"/>
    <mergeCell ref="K4:M4"/>
    <mergeCell ref="N4:P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verticalDpi="300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85" zoomScaleNormal="85" workbookViewId="0">
      <selection sqref="A1:G1"/>
    </sheetView>
  </sheetViews>
  <sheetFormatPr defaultRowHeight="13.5" x14ac:dyDescent="0.15"/>
  <cols>
    <col min="1" max="1" width="14.5546875" style="243" customWidth="1"/>
    <col min="2" max="4" width="11.88671875" style="243" customWidth="1"/>
    <col min="5" max="5" width="11.88671875" style="245" customWidth="1"/>
    <col min="6" max="6" width="11.88671875" style="92" customWidth="1"/>
    <col min="7" max="7" width="11.88671875" style="343" customWidth="1"/>
    <col min="8" max="8" width="2.77734375" style="343" customWidth="1"/>
    <col min="9" max="10" width="11.33203125" style="92" customWidth="1"/>
    <col min="11" max="11" width="11.33203125" style="343" customWidth="1"/>
    <col min="12" max="12" width="11.33203125" style="345" customWidth="1"/>
    <col min="13" max="13" width="11.33203125" style="92" customWidth="1"/>
    <col min="14" max="14" width="11.33203125" style="343" customWidth="1"/>
    <col min="15" max="19" width="8.88671875" style="88"/>
    <col min="20" max="20" width="5.33203125" style="88" customWidth="1"/>
    <col min="21" max="16384" width="8.88671875" style="88"/>
  </cols>
  <sheetData>
    <row r="1" spans="1:14" s="387" customFormat="1" ht="45" customHeight="1" x14ac:dyDescent="0.25">
      <c r="A1" s="484" t="s">
        <v>179</v>
      </c>
      <c r="B1" s="484"/>
      <c r="C1" s="484"/>
      <c r="D1" s="484"/>
      <c r="E1" s="484"/>
      <c r="F1" s="484"/>
      <c r="G1" s="484"/>
      <c r="H1" s="386"/>
      <c r="I1" s="464" t="s">
        <v>180</v>
      </c>
      <c r="J1" s="464"/>
      <c r="K1" s="464"/>
      <c r="L1" s="464"/>
      <c r="M1" s="464"/>
      <c r="N1" s="464"/>
    </row>
    <row r="2" spans="1:14" s="223" customFormat="1" ht="25.5" customHeight="1" thickBot="1" x14ac:dyDescent="0.2">
      <c r="A2" s="301" t="s">
        <v>181</v>
      </c>
      <c r="B2" s="301"/>
      <c r="C2" s="301"/>
      <c r="D2" s="301"/>
      <c r="E2" s="388"/>
      <c r="F2" s="389"/>
      <c r="G2" s="53"/>
      <c r="H2" s="390"/>
      <c r="I2" s="389"/>
      <c r="J2" s="389"/>
      <c r="K2" s="53"/>
      <c r="L2" s="391"/>
      <c r="M2" s="389"/>
      <c r="N2" s="306" t="s">
        <v>182</v>
      </c>
    </row>
    <row r="3" spans="1:14" s="220" customFormat="1" ht="16.5" customHeight="1" thickTop="1" x14ac:dyDescent="0.15">
      <c r="A3" s="179" t="s">
        <v>183</v>
      </c>
      <c r="B3" s="488" t="s">
        <v>184</v>
      </c>
      <c r="C3" s="488"/>
      <c r="D3" s="489"/>
      <c r="E3" s="517" t="s">
        <v>185</v>
      </c>
      <c r="F3" s="517"/>
      <c r="G3" s="517"/>
      <c r="H3" s="224"/>
      <c r="I3" s="517" t="s">
        <v>186</v>
      </c>
      <c r="J3" s="517"/>
      <c r="K3" s="517"/>
      <c r="L3" s="518" t="s">
        <v>187</v>
      </c>
      <c r="M3" s="517"/>
      <c r="N3" s="517"/>
    </row>
    <row r="4" spans="1:14" s="220" customFormat="1" ht="15.95" customHeight="1" x14ac:dyDescent="0.15">
      <c r="A4" s="182" t="s">
        <v>7</v>
      </c>
      <c r="B4" s="512" t="s">
        <v>188</v>
      </c>
      <c r="C4" s="512"/>
      <c r="D4" s="513"/>
      <c r="E4" s="514" t="s">
        <v>189</v>
      </c>
      <c r="F4" s="514"/>
      <c r="G4" s="514"/>
      <c r="H4" s="224"/>
      <c r="I4" s="515" t="s">
        <v>190</v>
      </c>
      <c r="J4" s="515"/>
      <c r="K4" s="515"/>
      <c r="L4" s="516" t="s">
        <v>191</v>
      </c>
      <c r="M4" s="515"/>
      <c r="N4" s="515"/>
    </row>
    <row r="5" spans="1:14" s="220" customFormat="1" ht="15.95" customHeight="1" x14ac:dyDescent="0.15">
      <c r="A5" s="182" t="s">
        <v>156</v>
      </c>
      <c r="B5" s="392" t="s">
        <v>192</v>
      </c>
      <c r="C5" s="61" t="s">
        <v>96</v>
      </c>
      <c r="D5" s="227"/>
      <c r="E5" s="392" t="s">
        <v>192</v>
      </c>
      <c r="F5" s="59" t="s">
        <v>96</v>
      </c>
      <c r="G5" s="319"/>
      <c r="H5" s="183"/>
      <c r="I5" s="392" t="s">
        <v>192</v>
      </c>
      <c r="J5" s="61" t="s">
        <v>96</v>
      </c>
      <c r="K5" s="319"/>
      <c r="L5" s="393" t="s">
        <v>192</v>
      </c>
      <c r="M5" s="61" t="s">
        <v>96</v>
      </c>
      <c r="N5" s="319"/>
    </row>
    <row r="6" spans="1:14" s="220" customFormat="1" ht="15.95" customHeight="1" x14ac:dyDescent="0.15">
      <c r="A6" s="187" t="s">
        <v>16</v>
      </c>
      <c r="B6" s="394" t="s">
        <v>75</v>
      </c>
      <c r="C6" s="188" t="s">
        <v>193</v>
      </c>
      <c r="D6" s="364" t="s">
        <v>194</v>
      </c>
      <c r="E6" s="394" t="s">
        <v>75</v>
      </c>
      <c r="F6" s="190" t="s">
        <v>193</v>
      </c>
      <c r="G6" s="319" t="s">
        <v>194</v>
      </c>
      <c r="H6" s="183"/>
      <c r="I6" s="394" t="s">
        <v>75</v>
      </c>
      <c r="J6" s="188" t="s">
        <v>193</v>
      </c>
      <c r="K6" s="366" t="s">
        <v>194</v>
      </c>
      <c r="L6" s="363" t="s">
        <v>75</v>
      </c>
      <c r="M6" s="188" t="s">
        <v>193</v>
      </c>
      <c r="N6" s="366" t="s">
        <v>194</v>
      </c>
    </row>
    <row r="7" spans="1:14" s="220" customFormat="1" ht="41.25" customHeight="1" x14ac:dyDescent="0.15">
      <c r="A7" s="182">
        <v>2013</v>
      </c>
      <c r="B7" s="368">
        <v>56.22</v>
      </c>
      <c r="C7" s="368">
        <v>33.700000000000003</v>
      </c>
      <c r="D7" s="350">
        <v>60.1</v>
      </c>
      <c r="E7" s="368">
        <v>48.3</v>
      </c>
      <c r="F7" s="368">
        <v>43.2</v>
      </c>
      <c r="G7" s="350">
        <v>89.2</v>
      </c>
      <c r="H7" s="367"/>
      <c r="I7" s="196">
        <v>3.85</v>
      </c>
      <c r="J7" s="196">
        <v>7.39</v>
      </c>
      <c r="K7" s="350">
        <v>191.9</v>
      </c>
      <c r="L7" s="196">
        <v>4</v>
      </c>
      <c r="M7" s="196">
        <v>1.78</v>
      </c>
      <c r="N7" s="196">
        <v>44.6</v>
      </c>
    </row>
    <row r="8" spans="1:14" s="220" customFormat="1" ht="41.25" customHeight="1" x14ac:dyDescent="0.15">
      <c r="A8" s="182">
        <v>2014</v>
      </c>
      <c r="B8" s="368">
        <v>106.39999999999999</v>
      </c>
      <c r="C8" s="368">
        <v>46</v>
      </c>
      <c r="D8" s="368">
        <v>43</v>
      </c>
      <c r="E8" s="368">
        <v>198.80999999999997</v>
      </c>
      <c r="F8" s="368">
        <v>232</v>
      </c>
      <c r="G8" s="368">
        <v>117</v>
      </c>
      <c r="H8" s="368"/>
      <c r="I8" s="368">
        <v>1.1000000000000001</v>
      </c>
      <c r="J8" s="368">
        <v>4</v>
      </c>
      <c r="K8" s="368">
        <v>363</v>
      </c>
      <c r="L8" s="196">
        <v>0</v>
      </c>
      <c r="M8" s="196">
        <v>0</v>
      </c>
      <c r="N8" s="196">
        <v>0</v>
      </c>
    </row>
    <row r="9" spans="1:14" s="220" customFormat="1" ht="41.25" customHeight="1" x14ac:dyDescent="0.15">
      <c r="A9" s="182">
        <v>2015</v>
      </c>
      <c r="B9" s="395">
        <v>36.1</v>
      </c>
      <c r="C9" s="395">
        <v>19.600000000000001</v>
      </c>
      <c r="D9" s="395">
        <v>54.29362880886427</v>
      </c>
      <c r="E9" s="395">
        <v>44.6</v>
      </c>
      <c r="F9" s="395">
        <v>43.800000000000004</v>
      </c>
      <c r="G9" s="395">
        <v>98.206278026905835</v>
      </c>
      <c r="H9" s="395"/>
      <c r="I9" s="395">
        <v>0.49</v>
      </c>
      <c r="J9" s="395">
        <v>1.67</v>
      </c>
      <c r="K9" s="395">
        <v>340.81632653061223</v>
      </c>
      <c r="L9" s="196">
        <v>0</v>
      </c>
      <c r="M9" s="196">
        <v>0</v>
      </c>
      <c r="N9" s="196">
        <v>0</v>
      </c>
    </row>
    <row r="10" spans="1:14" s="220" customFormat="1" ht="41.25" customHeight="1" x14ac:dyDescent="0.15">
      <c r="A10" s="12">
        <v>2016</v>
      </c>
      <c r="B10" s="396">
        <v>41.099999999999994</v>
      </c>
      <c r="C10" s="396">
        <v>19.240000000000002</v>
      </c>
      <c r="D10" s="396">
        <v>46.77</v>
      </c>
      <c r="E10" s="396">
        <v>60.74</v>
      </c>
      <c r="F10" s="396">
        <v>71.709999999999994</v>
      </c>
      <c r="G10" s="396">
        <v>118.06</v>
      </c>
      <c r="H10" s="396"/>
      <c r="I10" s="396">
        <v>0.64</v>
      </c>
      <c r="J10" s="396">
        <v>1.88</v>
      </c>
      <c r="K10" s="396">
        <v>316.60000000000002</v>
      </c>
      <c r="L10" s="397">
        <v>0</v>
      </c>
      <c r="M10" s="397">
        <v>0</v>
      </c>
      <c r="N10" s="397">
        <v>0</v>
      </c>
    </row>
    <row r="11" spans="1:14" s="399" customFormat="1" ht="41.25" customHeight="1" x14ac:dyDescent="0.15">
      <c r="A11" s="237">
        <v>2017</v>
      </c>
      <c r="B11" s="398">
        <f>SUM(B12:B18)</f>
        <v>23.330000000000002</v>
      </c>
      <c r="C11" s="398">
        <f>SUM(C12:C180)</f>
        <v>10.64</v>
      </c>
      <c r="D11" s="398">
        <v>45.62</v>
      </c>
      <c r="E11" s="398">
        <f t="shared" ref="E11:N11" si="0">SUM(E12:E180)</f>
        <v>34.81</v>
      </c>
      <c r="F11" s="398">
        <v>46.07</v>
      </c>
      <c r="G11" s="398">
        <v>132.32</v>
      </c>
      <c r="H11" s="398"/>
      <c r="I11" s="398">
        <f t="shared" si="0"/>
        <v>3.3</v>
      </c>
      <c r="J11" s="398">
        <f t="shared" si="0"/>
        <v>1.04</v>
      </c>
      <c r="K11" s="398">
        <f t="shared" si="0"/>
        <v>314.89999999999998</v>
      </c>
      <c r="L11" s="398">
        <f t="shared" si="0"/>
        <v>0</v>
      </c>
      <c r="M11" s="398">
        <f t="shared" si="0"/>
        <v>0</v>
      </c>
      <c r="N11" s="398">
        <f t="shared" si="0"/>
        <v>0</v>
      </c>
    </row>
    <row r="12" spans="1:14" s="220" customFormat="1" ht="41.25" customHeight="1" x14ac:dyDescent="0.15">
      <c r="A12" s="240" t="s">
        <v>78</v>
      </c>
      <c r="B12" s="400">
        <v>18</v>
      </c>
      <c r="C12" s="400">
        <v>7.2</v>
      </c>
      <c r="D12" s="333">
        <v>40</v>
      </c>
      <c r="E12" s="333">
        <v>23</v>
      </c>
      <c r="F12" s="333">
        <v>27.6</v>
      </c>
      <c r="G12" s="400">
        <v>120</v>
      </c>
      <c r="H12" s="356"/>
      <c r="I12" s="333">
        <v>0</v>
      </c>
      <c r="J12" s="333">
        <v>0</v>
      </c>
      <c r="K12" s="333">
        <v>0</v>
      </c>
      <c r="L12" s="333">
        <v>0</v>
      </c>
      <c r="M12" s="333">
        <v>0</v>
      </c>
      <c r="N12" s="333">
        <v>0</v>
      </c>
    </row>
    <row r="13" spans="1:14" s="220" customFormat="1" ht="41.25" customHeight="1" x14ac:dyDescent="0.15">
      <c r="A13" s="240" t="s">
        <v>79</v>
      </c>
      <c r="B13" s="333">
        <v>0</v>
      </c>
      <c r="C13" s="333">
        <v>0</v>
      </c>
      <c r="D13" s="333">
        <v>0</v>
      </c>
      <c r="E13" s="333">
        <v>0</v>
      </c>
      <c r="F13" s="333">
        <v>0</v>
      </c>
      <c r="G13" s="333">
        <v>0</v>
      </c>
      <c r="H13" s="356"/>
      <c r="I13" s="333">
        <v>0</v>
      </c>
      <c r="J13" s="333">
        <v>0</v>
      </c>
      <c r="K13" s="333">
        <v>0</v>
      </c>
      <c r="L13" s="333">
        <v>0</v>
      </c>
      <c r="M13" s="333">
        <v>0</v>
      </c>
      <c r="N13" s="333">
        <v>0</v>
      </c>
    </row>
    <row r="14" spans="1:14" s="220" customFormat="1" ht="41.25" customHeight="1" x14ac:dyDescent="0.15">
      <c r="A14" s="240" t="s">
        <v>80</v>
      </c>
      <c r="B14" s="400">
        <v>0.81</v>
      </c>
      <c r="C14" s="400">
        <v>0.53</v>
      </c>
      <c r="D14" s="333">
        <v>65.930000000000007</v>
      </c>
      <c r="E14" s="333">
        <v>3</v>
      </c>
      <c r="F14" s="333">
        <v>7.9</v>
      </c>
      <c r="G14" s="400">
        <v>263.39999999999998</v>
      </c>
      <c r="H14" s="356"/>
      <c r="I14" s="333">
        <v>0</v>
      </c>
      <c r="J14" s="333">
        <v>0</v>
      </c>
      <c r="K14" s="333">
        <v>0</v>
      </c>
      <c r="L14" s="333">
        <v>0</v>
      </c>
      <c r="M14" s="333">
        <v>0</v>
      </c>
      <c r="N14" s="333">
        <v>0</v>
      </c>
    </row>
    <row r="15" spans="1:14" s="220" customFormat="1" ht="41.25" customHeight="1" x14ac:dyDescent="0.15">
      <c r="A15" s="240" t="s">
        <v>81</v>
      </c>
      <c r="B15" s="400">
        <v>2.08</v>
      </c>
      <c r="C15" s="400">
        <v>0.95</v>
      </c>
      <c r="D15" s="333">
        <v>45.5</v>
      </c>
      <c r="E15" s="333">
        <v>0</v>
      </c>
      <c r="F15" s="333">
        <v>0</v>
      </c>
      <c r="G15" s="333">
        <v>0</v>
      </c>
      <c r="H15" s="356"/>
      <c r="I15" s="333">
        <v>0</v>
      </c>
      <c r="J15" s="333">
        <v>0</v>
      </c>
      <c r="K15" s="333">
        <v>0</v>
      </c>
      <c r="L15" s="333">
        <v>0</v>
      </c>
      <c r="M15" s="333">
        <v>0</v>
      </c>
      <c r="N15" s="333">
        <v>0</v>
      </c>
    </row>
    <row r="16" spans="1:14" s="220" customFormat="1" ht="41.25" customHeight="1" x14ac:dyDescent="0.15">
      <c r="A16" s="240" t="s">
        <v>82</v>
      </c>
      <c r="B16" s="333">
        <v>0</v>
      </c>
      <c r="C16" s="333">
        <v>0</v>
      </c>
      <c r="D16" s="333">
        <v>0</v>
      </c>
      <c r="E16" s="333">
        <v>1.57</v>
      </c>
      <c r="F16" s="333">
        <v>1.47</v>
      </c>
      <c r="G16" s="400">
        <v>93.9</v>
      </c>
      <c r="H16" s="356"/>
      <c r="I16" s="400">
        <v>3.3</v>
      </c>
      <c r="J16" s="400">
        <v>1.04</v>
      </c>
      <c r="K16" s="333">
        <v>314.89999999999998</v>
      </c>
      <c r="L16" s="333">
        <v>0</v>
      </c>
      <c r="M16" s="333">
        <v>0</v>
      </c>
      <c r="N16" s="333">
        <v>0</v>
      </c>
    </row>
    <row r="17" spans="1:16" s="220" customFormat="1" ht="41.25" customHeight="1" x14ac:dyDescent="0.15">
      <c r="A17" s="240" t="s">
        <v>83</v>
      </c>
      <c r="B17" s="333">
        <v>0</v>
      </c>
      <c r="C17" s="333">
        <v>0</v>
      </c>
      <c r="D17" s="333">
        <v>0</v>
      </c>
      <c r="E17" s="333">
        <v>0</v>
      </c>
      <c r="F17" s="333">
        <v>0</v>
      </c>
      <c r="G17" s="333">
        <v>0</v>
      </c>
      <c r="H17" s="356"/>
      <c r="I17" s="333">
        <v>0</v>
      </c>
      <c r="J17" s="333">
        <v>0</v>
      </c>
      <c r="K17" s="333">
        <v>0</v>
      </c>
      <c r="L17" s="333">
        <v>0</v>
      </c>
      <c r="M17" s="333">
        <v>0</v>
      </c>
      <c r="N17" s="333">
        <v>0</v>
      </c>
    </row>
    <row r="18" spans="1:16" s="220" customFormat="1" ht="41.25" customHeight="1" thickBot="1" x14ac:dyDescent="0.2">
      <c r="A18" s="242" t="s">
        <v>84</v>
      </c>
      <c r="B18" s="338">
        <v>2.44</v>
      </c>
      <c r="C18" s="338">
        <v>1.96</v>
      </c>
      <c r="D18" s="338">
        <v>80.400000000000006</v>
      </c>
      <c r="E18" s="338">
        <v>7.24</v>
      </c>
      <c r="F18" s="338">
        <v>9.09</v>
      </c>
      <c r="G18" s="401">
        <v>125.5</v>
      </c>
      <c r="H18" s="356"/>
      <c r="I18" s="338">
        <v>0</v>
      </c>
      <c r="J18" s="338">
        <v>0</v>
      </c>
      <c r="K18" s="338">
        <v>0</v>
      </c>
      <c r="L18" s="338">
        <v>0</v>
      </c>
      <c r="M18" s="338">
        <v>0</v>
      </c>
      <c r="N18" s="338">
        <v>0</v>
      </c>
    </row>
    <row r="19" spans="1:16" ht="12" customHeight="1" thickTop="1" x14ac:dyDescent="0.15">
      <c r="A19" s="174" t="s">
        <v>85</v>
      </c>
      <c r="B19" s="87"/>
      <c r="C19" s="87"/>
      <c r="D19" s="87"/>
      <c r="E19" s="87"/>
      <c r="F19" s="86"/>
      <c r="G19" s="87"/>
      <c r="H19" s="86"/>
      <c r="I19" s="85"/>
      <c r="J19" s="86"/>
      <c r="K19" s="86"/>
      <c r="L19" s="86"/>
      <c r="M19" s="86"/>
      <c r="N19" s="87"/>
      <c r="O19" s="87"/>
      <c r="P19" s="86"/>
    </row>
    <row r="20" spans="1:16" ht="15.75" customHeight="1" x14ac:dyDescent="0.15">
      <c r="A20" s="74"/>
      <c r="B20" s="74"/>
      <c r="C20" s="74"/>
      <c r="D20" s="74"/>
      <c r="E20" s="402"/>
      <c r="F20" s="93"/>
      <c r="G20" s="125"/>
      <c r="H20" s="125"/>
      <c r="I20" s="93"/>
      <c r="J20" s="93"/>
      <c r="K20" s="125"/>
      <c r="L20" s="384"/>
      <c r="M20" s="93"/>
      <c r="N20" s="125"/>
    </row>
  </sheetData>
  <mergeCells count="10">
    <mergeCell ref="B4:D4"/>
    <mergeCell ref="E4:G4"/>
    <mergeCell ref="I4:K4"/>
    <mergeCell ref="L4:N4"/>
    <mergeCell ref="A1:G1"/>
    <mergeCell ref="I1:N1"/>
    <mergeCell ref="B3:D3"/>
    <mergeCell ref="E3:G3"/>
    <mergeCell ref="I3:K3"/>
    <mergeCell ref="L3:N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topLeftCell="A7" zoomScaleNormal="100" workbookViewId="0">
      <selection activeCell="N12" sqref="N12"/>
    </sheetView>
  </sheetViews>
  <sheetFormatPr defaultColWidth="6.5546875" defaultRowHeight="13.5" x14ac:dyDescent="0.15"/>
  <cols>
    <col min="1" max="1" width="9" style="523" customWidth="1"/>
    <col min="2" max="2" width="6.88671875" style="523" customWidth="1"/>
    <col min="3" max="3" width="9.109375" style="523" customWidth="1"/>
    <col min="4" max="4" width="6.5546875" style="523" customWidth="1"/>
    <col min="5" max="5" width="7.44140625" style="523" customWidth="1"/>
    <col min="6" max="6" width="7.5546875" style="523" customWidth="1"/>
    <col min="7" max="12" width="6.5546875" style="523" customWidth="1"/>
    <col min="13" max="13" width="2" style="524" customWidth="1"/>
    <col min="14" max="15" width="5.77734375" style="523" customWidth="1"/>
    <col min="16" max="16" width="6.21875" style="523" customWidth="1"/>
    <col min="17" max="17" width="4.21875" style="523" customWidth="1"/>
    <col min="18" max="18" width="5.21875" style="523" customWidth="1"/>
    <col min="19" max="19" width="4.33203125" style="523" customWidth="1"/>
    <col min="20" max="24" width="5.77734375" style="523" customWidth="1"/>
    <col min="25" max="25" width="6.33203125" style="523" customWidth="1"/>
    <col min="26" max="246" width="8.88671875" style="523" customWidth="1"/>
    <col min="247" max="247" width="9" style="523" customWidth="1"/>
    <col min="248" max="248" width="6.88671875" style="523" customWidth="1"/>
    <col min="249" max="249" width="9.109375" style="523" customWidth="1"/>
    <col min="250" max="250" width="6.5546875" style="523" customWidth="1"/>
    <col min="251" max="251" width="7.44140625" style="523" customWidth="1"/>
    <col min="252" max="16384" width="6.5546875" style="523"/>
  </cols>
  <sheetData>
    <row r="1" spans="1:256" ht="50.25" customHeight="1" x14ac:dyDescent="0.15">
      <c r="A1" s="565" t="s">
        <v>290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6"/>
      <c r="N1" s="565" t="s">
        <v>289</v>
      </c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</row>
    <row r="2" spans="1:256" ht="14.25" thickBot="1" x14ac:dyDescent="0.2">
      <c r="A2" s="248" t="s">
        <v>114</v>
      </c>
      <c r="B2" s="564"/>
      <c r="C2" s="561"/>
      <c r="D2" s="561"/>
      <c r="E2" s="561"/>
      <c r="F2" s="562"/>
      <c r="G2" s="561"/>
      <c r="H2" s="561"/>
      <c r="I2" s="562"/>
      <c r="J2" s="561"/>
      <c r="K2" s="561"/>
      <c r="L2" s="562"/>
      <c r="M2" s="563"/>
      <c r="N2" s="561"/>
      <c r="O2" s="561"/>
      <c r="P2" s="562"/>
      <c r="Q2" s="561"/>
      <c r="R2" s="561"/>
      <c r="S2" s="562"/>
      <c r="T2" s="562"/>
      <c r="U2" s="562"/>
      <c r="V2" s="562"/>
      <c r="W2" s="561"/>
      <c r="X2" s="561"/>
      <c r="Y2" s="560" t="s">
        <v>288</v>
      </c>
    </row>
    <row r="3" spans="1:256" ht="16.5" customHeight="1" thickTop="1" x14ac:dyDescent="0.15">
      <c r="A3" s="9" t="s">
        <v>4</v>
      </c>
      <c r="B3" s="521" t="s">
        <v>275</v>
      </c>
      <c r="C3" s="559"/>
      <c r="D3" s="520" t="s">
        <v>274</v>
      </c>
      <c r="E3" s="521"/>
      <c r="F3" s="559"/>
      <c r="G3" s="520" t="s">
        <v>273</v>
      </c>
      <c r="H3" s="521"/>
      <c r="I3" s="559"/>
      <c r="J3" s="520" t="s">
        <v>272</v>
      </c>
      <c r="K3" s="521"/>
      <c r="L3" s="521"/>
      <c r="M3" s="132"/>
      <c r="N3" s="521" t="s">
        <v>271</v>
      </c>
      <c r="O3" s="521"/>
      <c r="P3" s="559"/>
      <c r="Q3" s="520" t="s">
        <v>287</v>
      </c>
      <c r="R3" s="521"/>
      <c r="S3" s="559"/>
      <c r="T3" s="520" t="s">
        <v>286</v>
      </c>
      <c r="U3" s="521"/>
      <c r="V3" s="559"/>
      <c r="W3" s="520" t="s">
        <v>270</v>
      </c>
      <c r="X3" s="521"/>
      <c r="Y3" s="521"/>
    </row>
    <row r="4" spans="1:256" ht="16.5" customHeight="1" x14ac:dyDescent="0.15">
      <c r="A4" s="12" t="s">
        <v>7</v>
      </c>
      <c r="B4" s="554" t="s">
        <v>17</v>
      </c>
      <c r="C4" s="556"/>
      <c r="D4" s="555" t="s">
        <v>285</v>
      </c>
      <c r="E4" s="554"/>
      <c r="F4" s="556"/>
      <c r="G4" s="555" t="s">
        <v>284</v>
      </c>
      <c r="H4" s="554"/>
      <c r="I4" s="556"/>
      <c r="J4" s="558" t="s">
        <v>269</v>
      </c>
      <c r="K4" s="557"/>
      <c r="L4" s="557"/>
      <c r="M4" s="132"/>
      <c r="N4" s="554" t="s">
        <v>268</v>
      </c>
      <c r="O4" s="554"/>
      <c r="P4" s="556"/>
      <c r="Q4" s="555" t="s">
        <v>267</v>
      </c>
      <c r="R4" s="554"/>
      <c r="S4" s="556"/>
      <c r="T4" s="555" t="s">
        <v>266</v>
      </c>
      <c r="U4" s="554"/>
      <c r="V4" s="556"/>
      <c r="W4" s="555" t="s">
        <v>265</v>
      </c>
      <c r="X4" s="554"/>
      <c r="Y4" s="554"/>
    </row>
    <row r="5" spans="1:256" ht="16.5" customHeight="1" x14ac:dyDescent="0.15">
      <c r="A5" s="12" t="s">
        <v>12</v>
      </c>
      <c r="B5" s="12" t="s">
        <v>137</v>
      </c>
      <c r="C5" s="26" t="s">
        <v>96</v>
      </c>
      <c r="D5" s="12" t="s">
        <v>137</v>
      </c>
      <c r="E5" s="100" t="s">
        <v>96</v>
      </c>
      <c r="F5" s="553"/>
      <c r="G5" s="12" t="s">
        <v>137</v>
      </c>
      <c r="H5" s="100" t="s">
        <v>96</v>
      </c>
      <c r="I5" s="553"/>
      <c r="J5" s="133" t="s">
        <v>137</v>
      </c>
      <c r="K5" s="254" t="s">
        <v>96</v>
      </c>
      <c r="L5" s="552"/>
      <c r="M5" s="132"/>
      <c r="N5" s="134" t="s">
        <v>137</v>
      </c>
      <c r="O5" s="100" t="s">
        <v>96</v>
      </c>
      <c r="P5" s="553"/>
      <c r="Q5" s="12" t="s">
        <v>139</v>
      </c>
      <c r="R5" s="100" t="s">
        <v>96</v>
      </c>
      <c r="S5" s="553"/>
      <c r="T5" s="12" t="s">
        <v>139</v>
      </c>
      <c r="U5" s="100" t="s">
        <v>96</v>
      </c>
      <c r="V5" s="12"/>
      <c r="W5" s="12" t="s">
        <v>243</v>
      </c>
      <c r="X5" s="457" t="s">
        <v>96</v>
      </c>
      <c r="Y5" s="552"/>
    </row>
    <row r="6" spans="1:256" ht="16.5" customHeight="1" x14ac:dyDescent="0.15">
      <c r="A6" s="19" t="s">
        <v>16</v>
      </c>
      <c r="B6" s="550" t="s">
        <v>75</v>
      </c>
      <c r="C6" s="550" t="s">
        <v>283</v>
      </c>
      <c r="D6" s="550" t="s">
        <v>75</v>
      </c>
      <c r="E6" s="550" t="s">
        <v>98</v>
      </c>
      <c r="F6" s="551" t="s">
        <v>282</v>
      </c>
      <c r="G6" s="550" t="s">
        <v>75</v>
      </c>
      <c r="H6" s="550" t="s">
        <v>98</v>
      </c>
      <c r="I6" s="551" t="s">
        <v>99</v>
      </c>
      <c r="J6" s="550" t="s">
        <v>75</v>
      </c>
      <c r="K6" s="431" t="s">
        <v>283</v>
      </c>
      <c r="L6" s="549" t="s">
        <v>282</v>
      </c>
      <c r="M6" s="431"/>
      <c r="N6" s="550" t="s">
        <v>75</v>
      </c>
      <c r="O6" s="550" t="s">
        <v>98</v>
      </c>
      <c r="P6" s="551" t="s">
        <v>99</v>
      </c>
      <c r="Q6" s="550" t="s">
        <v>75</v>
      </c>
      <c r="R6" s="550" t="s">
        <v>283</v>
      </c>
      <c r="S6" s="551" t="s">
        <v>99</v>
      </c>
      <c r="T6" s="550" t="s">
        <v>75</v>
      </c>
      <c r="U6" s="550" t="s">
        <v>98</v>
      </c>
      <c r="V6" s="551" t="s">
        <v>99</v>
      </c>
      <c r="W6" s="550" t="s">
        <v>75</v>
      </c>
      <c r="X6" s="550" t="s">
        <v>98</v>
      </c>
      <c r="Y6" s="549" t="s">
        <v>282</v>
      </c>
    </row>
    <row r="7" spans="1:256" s="543" customFormat="1" ht="39.75" customHeight="1" x14ac:dyDescent="0.15">
      <c r="A7" s="548">
        <v>2013</v>
      </c>
      <c r="B7" s="533">
        <v>1087.3999999999999</v>
      </c>
      <c r="C7" s="532">
        <v>23393.899999999998</v>
      </c>
      <c r="D7" s="541">
        <v>1003.3</v>
      </c>
      <c r="E7" s="541">
        <v>22490</v>
      </c>
      <c r="F7" s="541">
        <v>2215</v>
      </c>
      <c r="G7" s="541">
        <v>30.400000000000002</v>
      </c>
      <c r="H7" s="541">
        <v>472.1</v>
      </c>
      <c r="I7" s="541">
        <v>1444.5</v>
      </c>
      <c r="J7" s="541">
        <v>7</v>
      </c>
      <c r="K7" s="541">
        <v>77</v>
      </c>
      <c r="L7" s="541">
        <v>1361.8</v>
      </c>
      <c r="M7" s="541"/>
      <c r="N7" s="541">
        <v>3.5999999999999996</v>
      </c>
      <c r="O7" s="541">
        <v>72.099999999999994</v>
      </c>
      <c r="P7" s="541">
        <v>1714</v>
      </c>
      <c r="Q7" s="528">
        <v>0</v>
      </c>
      <c r="R7" s="528">
        <v>0</v>
      </c>
      <c r="S7" s="528">
        <v>0</v>
      </c>
      <c r="T7" s="541">
        <v>4.0999999999999996</v>
      </c>
      <c r="U7" s="541">
        <v>32.799999999999997</v>
      </c>
      <c r="V7" s="541">
        <v>798.75</v>
      </c>
      <c r="W7" s="541">
        <v>39.000000000000007</v>
      </c>
      <c r="X7" s="541">
        <v>249.9</v>
      </c>
      <c r="Y7" s="541">
        <v>2002.1428571428571</v>
      </c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4"/>
      <c r="AK7" s="544"/>
      <c r="AL7" s="544"/>
      <c r="AM7" s="544"/>
      <c r="AN7" s="544"/>
      <c r="AO7" s="544"/>
      <c r="AP7" s="544"/>
      <c r="AQ7" s="544"/>
      <c r="AR7" s="544"/>
      <c r="AS7" s="544"/>
      <c r="AT7" s="544"/>
      <c r="AU7" s="544"/>
      <c r="AV7" s="544"/>
      <c r="AW7" s="544"/>
      <c r="AX7" s="544"/>
      <c r="AY7" s="544"/>
      <c r="AZ7" s="544"/>
      <c r="BA7" s="544"/>
      <c r="BB7" s="544"/>
      <c r="BC7" s="544"/>
      <c r="BD7" s="544"/>
      <c r="BE7" s="544"/>
      <c r="BF7" s="544"/>
      <c r="BG7" s="544"/>
      <c r="BH7" s="544"/>
      <c r="BI7" s="544"/>
      <c r="BJ7" s="544"/>
      <c r="BK7" s="544"/>
      <c r="BL7" s="544"/>
      <c r="BM7" s="544"/>
      <c r="BN7" s="544"/>
      <c r="BO7" s="544"/>
      <c r="BP7" s="544"/>
      <c r="BQ7" s="544"/>
      <c r="BR7" s="544"/>
      <c r="BS7" s="544"/>
      <c r="BT7" s="544"/>
      <c r="BU7" s="544"/>
      <c r="BV7" s="544"/>
      <c r="BW7" s="544"/>
      <c r="BX7" s="544"/>
      <c r="BY7" s="544"/>
      <c r="BZ7" s="544"/>
      <c r="CA7" s="544"/>
      <c r="CB7" s="544"/>
      <c r="CC7" s="544"/>
      <c r="CD7" s="544"/>
      <c r="CE7" s="544"/>
      <c r="CF7" s="544"/>
      <c r="CG7" s="544"/>
      <c r="CH7" s="544"/>
      <c r="CI7" s="544"/>
      <c r="CJ7" s="544"/>
      <c r="CK7" s="544"/>
      <c r="CL7" s="544"/>
      <c r="CM7" s="544"/>
      <c r="CN7" s="544"/>
      <c r="CO7" s="544"/>
      <c r="CP7" s="544"/>
      <c r="CQ7" s="544"/>
      <c r="CR7" s="544"/>
      <c r="CS7" s="544"/>
      <c r="CT7" s="544"/>
      <c r="CU7" s="544"/>
      <c r="CV7" s="544"/>
      <c r="CW7" s="544"/>
      <c r="CX7" s="544"/>
      <c r="CY7" s="544"/>
      <c r="CZ7" s="544"/>
      <c r="DA7" s="544"/>
      <c r="DB7" s="544"/>
      <c r="DC7" s="544"/>
      <c r="DD7" s="544"/>
      <c r="DE7" s="544"/>
      <c r="DF7" s="544"/>
      <c r="DG7" s="544"/>
      <c r="DH7" s="544"/>
      <c r="DI7" s="544"/>
      <c r="DJ7" s="544"/>
      <c r="DK7" s="544"/>
      <c r="DL7" s="544"/>
      <c r="DM7" s="544"/>
      <c r="DN7" s="544"/>
      <c r="DO7" s="544"/>
      <c r="DP7" s="544"/>
      <c r="DQ7" s="544"/>
      <c r="DR7" s="544"/>
      <c r="DS7" s="544"/>
      <c r="DT7" s="544"/>
      <c r="DU7" s="544"/>
      <c r="DV7" s="544"/>
      <c r="DW7" s="544"/>
      <c r="DX7" s="544"/>
      <c r="DY7" s="544"/>
      <c r="DZ7" s="544"/>
      <c r="EA7" s="544"/>
      <c r="EB7" s="544"/>
      <c r="EC7" s="544"/>
      <c r="ED7" s="544"/>
      <c r="EE7" s="544"/>
      <c r="EF7" s="544"/>
      <c r="EG7" s="544"/>
      <c r="EH7" s="544"/>
      <c r="EI7" s="544"/>
      <c r="EJ7" s="544"/>
      <c r="EK7" s="544"/>
      <c r="EL7" s="544"/>
      <c r="EM7" s="544"/>
      <c r="EN7" s="544"/>
      <c r="EO7" s="544"/>
      <c r="EP7" s="544"/>
      <c r="EQ7" s="544"/>
      <c r="ER7" s="544"/>
      <c r="ES7" s="544"/>
      <c r="ET7" s="544"/>
      <c r="EU7" s="544"/>
      <c r="EV7" s="544"/>
      <c r="EW7" s="544"/>
      <c r="EX7" s="544"/>
      <c r="EY7" s="544"/>
      <c r="EZ7" s="544"/>
      <c r="FA7" s="544"/>
      <c r="FB7" s="544"/>
      <c r="FC7" s="544"/>
      <c r="FD7" s="544"/>
      <c r="FE7" s="544"/>
      <c r="FF7" s="544"/>
      <c r="FG7" s="544"/>
      <c r="FH7" s="544"/>
      <c r="FI7" s="544"/>
      <c r="FJ7" s="544"/>
      <c r="FK7" s="544"/>
      <c r="FL7" s="544"/>
      <c r="FM7" s="544"/>
      <c r="FN7" s="544"/>
      <c r="FO7" s="544"/>
      <c r="FP7" s="544"/>
      <c r="FQ7" s="544"/>
      <c r="FR7" s="544"/>
      <c r="FS7" s="544"/>
      <c r="FT7" s="544"/>
      <c r="FU7" s="544"/>
      <c r="FV7" s="544"/>
      <c r="FW7" s="544"/>
      <c r="FX7" s="544"/>
      <c r="FY7" s="544"/>
      <c r="FZ7" s="544"/>
      <c r="GA7" s="544"/>
      <c r="GB7" s="544"/>
      <c r="GC7" s="544"/>
      <c r="GD7" s="544"/>
      <c r="GE7" s="544"/>
      <c r="GF7" s="544"/>
      <c r="GG7" s="544"/>
      <c r="GH7" s="544"/>
      <c r="GI7" s="544"/>
      <c r="GJ7" s="544"/>
      <c r="GK7" s="544"/>
      <c r="GL7" s="544"/>
      <c r="GM7" s="544"/>
      <c r="GN7" s="544"/>
      <c r="GO7" s="544"/>
      <c r="GP7" s="544"/>
      <c r="GQ7" s="544"/>
      <c r="GR7" s="544"/>
      <c r="GS7" s="544"/>
      <c r="GT7" s="544"/>
      <c r="GU7" s="544"/>
      <c r="GV7" s="544"/>
      <c r="GW7" s="544"/>
      <c r="GX7" s="544"/>
      <c r="GY7" s="544"/>
      <c r="GZ7" s="544"/>
      <c r="HA7" s="544"/>
      <c r="HB7" s="544"/>
      <c r="HC7" s="544"/>
      <c r="HD7" s="544"/>
      <c r="HE7" s="544"/>
      <c r="HF7" s="544"/>
      <c r="HG7" s="544"/>
      <c r="HH7" s="544"/>
      <c r="HI7" s="544"/>
      <c r="HJ7" s="544"/>
      <c r="HK7" s="544"/>
      <c r="HL7" s="544"/>
      <c r="HM7" s="544"/>
      <c r="HN7" s="544"/>
      <c r="HO7" s="544"/>
      <c r="HP7" s="544"/>
      <c r="HQ7" s="544"/>
      <c r="HR7" s="544"/>
      <c r="HS7" s="544"/>
      <c r="HT7" s="544"/>
      <c r="HU7" s="544"/>
      <c r="HV7" s="544"/>
      <c r="HW7" s="544"/>
      <c r="HX7" s="544"/>
      <c r="HY7" s="544"/>
      <c r="HZ7" s="544"/>
      <c r="IA7" s="544"/>
      <c r="IB7" s="544"/>
      <c r="IC7" s="544"/>
      <c r="ID7" s="544"/>
      <c r="IE7" s="544"/>
      <c r="IF7" s="544"/>
      <c r="IG7" s="544"/>
      <c r="IH7" s="544"/>
      <c r="II7" s="544"/>
      <c r="IJ7" s="544"/>
      <c r="IK7" s="544"/>
      <c r="IL7" s="544"/>
      <c r="IM7" s="544"/>
      <c r="IN7" s="544"/>
      <c r="IO7" s="544"/>
      <c r="IP7" s="544"/>
      <c r="IQ7" s="544"/>
      <c r="IR7" s="544"/>
      <c r="IS7" s="544"/>
      <c r="IT7" s="544"/>
      <c r="IU7" s="544"/>
      <c r="IV7" s="544"/>
    </row>
    <row r="8" spans="1:256" s="543" customFormat="1" ht="39.75" customHeight="1" x14ac:dyDescent="0.15">
      <c r="A8" s="542">
        <v>2014</v>
      </c>
      <c r="B8" s="533">
        <v>1089.3699999999999</v>
      </c>
      <c r="C8" s="532">
        <v>23242.1</v>
      </c>
      <c r="D8" s="547">
        <v>1029.97</v>
      </c>
      <c r="E8" s="547">
        <v>22500</v>
      </c>
      <c r="F8" s="547">
        <v>2155</v>
      </c>
      <c r="G8" s="541">
        <v>26.3</v>
      </c>
      <c r="H8" s="531">
        <v>470</v>
      </c>
      <c r="I8" s="546">
        <v>1787</v>
      </c>
      <c r="J8" s="531">
        <v>5.3000000000000007</v>
      </c>
      <c r="K8" s="531">
        <v>67</v>
      </c>
      <c r="L8" s="546">
        <v>1206</v>
      </c>
      <c r="M8" s="531"/>
      <c r="N8" s="531">
        <v>3</v>
      </c>
      <c r="O8" s="531">
        <v>45.1</v>
      </c>
      <c r="P8" s="546">
        <v>500</v>
      </c>
      <c r="Q8" s="528">
        <v>0</v>
      </c>
      <c r="R8" s="528">
        <v>0</v>
      </c>
      <c r="S8" s="528">
        <v>0</v>
      </c>
      <c r="T8" s="531">
        <v>3</v>
      </c>
      <c r="U8" s="531">
        <v>18</v>
      </c>
      <c r="V8" s="531">
        <v>85.7</v>
      </c>
      <c r="W8" s="531">
        <v>21.8</v>
      </c>
      <c r="X8" s="531">
        <v>142</v>
      </c>
      <c r="Y8" s="591">
        <v>14015</v>
      </c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4"/>
      <c r="AK8" s="544"/>
      <c r="AL8" s="544"/>
      <c r="AM8" s="544"/>
      <c r="AN8" s="544"/>
      <c r="AO8" s="544"/>
      <c r="AP8" s="544"/>
      <c r="AQ8" s="544"/>
      <c r="AR8" s="544"/>
      <c r="AS8" s="544"/>
      <c r="AT8" s="544"/>
      <c r="AU8" s="544"/>
      <c r="AV8" s="544"/>
      <c r="AW8" s="544"/>
      <c r="AX8" s="544"/>
      <c r="AY8" s="544"/>
      <c r="AZ8" s="544"/>
      <c r="BA8" s="544"/>
      <c r="BB8" s="544"/>
      <c r="BC8" s="544"/>
      <c r="BD8" s="544"/>
      <c r="BE8" s="544"/>
      <c r="BF8" s="544"/>
      <c r="BG8" s="544"/>
      <c r="BH8" s="544"/>
      <c r="BI8" s="544"/>
      <c r="BJ8" s="544"/>
      <c r="BK8" s="544"/>
      <c r="BL8" s="544"/>
      <c r="BM8" s="544"/>
      <c r="BN8" s="544"/>
      <c r="BO8" s="544"/>
      <c r="BP8" s="544"/>
      <c r="BQ8" s="544"/>
      <c r="BR8" s="544"/>
      <c r="BS8" s="544"/>
      <c r="BT8" s="544"/>
      <c r="BU8" s="544"/>
      <c r="BV8" s="544"/>
      <c r="BW8" s="544"/>
      <c r="BX8" s="544"/>
      <c r="BY8" s="544"/>
      <c r="BZ8" s="544"/>
      <c r="CA8" s="544"/>
      <c r="CB8" s="544"/>
      <c r="CC8" s="544"/>
      <c r="CD8" s="544"/>
      <c r="CE8" s="544"/>
      <c r="CF8" s="544"/>
      <c r="CG8" s="544"/>
      <c r="CH8" s="544"/>
      <c r="CI8" s="544"/>
      <c r="CJ8" s="544"/>
      <c r="CK8" s="544"/>
      <c r="CL8" s="544"/>
      <c r="CM8" s="544"/>
      <c r="CN8" s="544"/>
      <c r="CO8" s="544"/>
      <c r="CP8" s="544"/>
      <c r="CQ8" s="544"/>
      <c r="CR8" s="544"/>
      <c r="CS8" s="544"/>
      <c r="CT8" s="544"/>
      <c r="CU8" s="544"/>
      <c r="CV8" s="544"/>
      <c r="CW8" s="544"/>
      <c r="CX8" s="544"/>
      <c r="CY8" s="544"/>
      <c r="CZ8" s="544"/>
      <c r="DA8" s="544"/>
      <c r="DB8" s="544"/>
      <c r="DC8" s="544"/>
      <c r="DD8" s="544"/>
      <c r="DE8" s="544"/>
      <c r="DF8" s="544"/>
      <c r="DG8" s="544"/>
      <c r="DH8" s="544"/>
      <c r="DI8" s="544"/>
      <c r="DJ8" s="544"/>
      <c r="DK8" s="544"/>
      <c r="DL8" s="544"/>
      <c r="DM8" s="544"/>
      <c r="DN8" s="544"/>
      <c r="DO8" s="544"/>
      <c r="DP8" s="544"/>
      <c r="DQ8" s="544"/>
      <c r="DR8" s="544"/>
      <c r="DS8" s="544"/>
      <c r="DT8" s="544"/>
      <c r="DU8" s="544"/>
      <c r="DV8" s="544"/>
      <c r="DW8" s="544"/>
      <c r="DX8" s="544"/>
      <c r="DY8" s="544"/>
      <c r="DZ8" s="544"/>
      <c r="EA8" s="544"/>
      <c r="EB8" s="544"/>
      <c r="EC8" s="544"/>
      <c r="ED8" s="544"/>
      <c r="EE8" s="544"/>
      <c r="EF8" s="544"/>
      <c r="EG8" s="544"/>
      <c r="EH8" s="544"/>
      <c r="EI8" s="544"/>
      <c r="EJ8" s="544"/>
      <c r="EK8" s="544"/>
      <c r="EL8" s="544"/>
      <c r="EM8" s="544"/>
      <c r="EN8" s="544"/>
      <c r="EO8" s="544"/>
      <c r="EP8" s="544"/>
      <c r="EQ8" s="544"/>
      <c r="ER8" s="544"/>
      <c r="ES8" s="544"/>
      <c r="ET8" s="544"/>
      <c r="EU8" s="544"/>
      <c r="EV8" s="544"/>
      <c r="EW8" s="544"/>
      <c r="EX8" s="544"/>
      <c r="EY8" s="544"/>
      <c r="EZ8" s="544"/>
      <c r="FA8" s="544"/>
      <c r="FB8" s="544"/>
      <c r="FC8" s="544"/>
      <c r="FD8" s="544"/>
      <c r="FE8" s="544"/>
      <c r="FF8" s="544"/>
      <c r="FG8" s="544"/>
      <c r="FH8" s="544"/>
      <c r="FI8" s="544"/>
      <c r="FJ8" s="544"/>
      <c r="FK8" s="544"/>
      <c r="FL8" s="544"/>
      <c r="FM8" s="544"/>
      <c r="FN8" s="544"/>
      <c r="FO8" s="544"/>
      <c r="FP8" s="544"/>
      <c r="FQ8" s="544"/>
      <c r="FR8" s="544"/>
      <c r="FS8" s="544"/>
      <c r="FT8" s="544"/>
      <c r="FU8" s="544"/>
      <c r="FV8" s="544"/>
      <c r="FW8" s="544"/>
      <c r="FX8" s="544"/>
      <c r="FY8" s="544"/>
      <c r="FZ8" s="544"/>
      <c r="GA8" s="544"/>
      <c r="GB8" s="544"/>
      <c r="GC8" s="544"/>
      <c r="GD8" s="544"/>
      <c r="GE8" s="544"/>
      <c r="GF8" s="544"/>
      <c r="GG8" s="544"/>
      <c r="GH8" s="544"/>
      <c r="GI8" s="544"/>
      <c r="GJ8" s="544"/>
      <c r="GK8" s="544"/>
      <c r="GL8" s="544"/>
      <c r="GM8" s="544"/>
      <c r="GN8" s="544"/>
      <c r="GO8" s="544"/>
      <c r="GP8" s="544"/>
      <c r="GQ8" s="544"/>
      <c r="GR8" s="544"/>
      <c r="GS8" s="544"/>
      <c r="GT8" s="544"/>
      <c r="GU8" s="544"/>
      <c r="GV8" s="544"/>
      <c r="GW8" s="544"/>
      <c r="GX8" s="544"/>
      <c r="GY8" s="544"/>
      <c r="GZ8" s="544"/>
      <c r="HA8" s="544"/>
      <c r="HB8" s="544"/>
      <c r="HC8" s="544"/>
      <c r="HD8" s="544"/>
      <c r="HE8" s="544"/>
      <c r="HF8" s="544"/>
      <c r="HG8" s="544"/>
      <c r="HH8" s="544"/>
      <c r="HI8" s="544"/>
      <c r="HJ8" s="544"/>
      <c r="HK8" s="544"/>
      <c r="HL8" s="544"/>
      <c r="HM8" s="544"/>
      <c r="HN8" s="544"/>
      <c r="HO8" s="544"/>
      <c r="HP8" s="544"/>
      <c r="HQ8" s="544"/>
      <c r="HR8" s="544"/>
      <c r="HS8" s="544"/>
      <c r="HT8" s="544"/>
      <c r="HU8" s="544"/>
      <c r="HV8" s="544"/>
      <c r="HW8" s="544"/>
      <c r="HX8" s="544"/>
      <c r="HY8" s="544"/>
      <c r="HZ8" s="544"/>
      <c r="IA8" s="544"/>
      <c r="IB8" s="544"/>
      <c r="IC8" s="544"/>
      <c r="ID8" s="544"/>
      <c r="IE8" s="544"/>
      <c r="IF8" s="544"/>
      <c r="IG8" s="544"/>
      <c r="IH8" s="544"/>
      <c r="II8" s="544"/>
      <c r="IJ8" s="544"/>
      <c r="IK8" s="544"/>
      <c r="IL8" s="544"/>
      <c r="IM8" s="544"/>
      <c r="IN8" s="544"/>
      <c r="IO8" s="544"/>
      <c r="IP8" s="544"/>
      <c r="IQ8" s="544"/>
      <c r="IR8" s="544"/>
      <c r="IS8" s="544"/>
      <c r="IT8" s="544"/>
      <c r="IU8" s="544"/>
      <c r="IV8" s="544"/>
    </row>
    <row r="9" spans="1:256" s="526" customFormat="1" ht="39.75" customHeight="1" x14ac:dyDescent="0.15">
      <c r="A9" s="542">
        <v>2015</v>
      </c>
      <c r="B9" s="533">
        <v>1098.8999999999999</v>
      </c>
      <c r="C9" s="532">
        <v>27982.5</v>
      </c>
      <c r="D9" s="541">
        <v>1029</v>
      </c>
      <c r="E9" s="541">
        <v>27270</v>
      </c>
      <c r="F9" s="541">
        <v>2700</v>
      </c>
      <c r="G9" s="541">
        <v>25</v>
      </c>
      <c r="H9" s="531">
        <v>350</v>
      </c>
      <c r="I9" s="531">
        <v>1430</v>
      </c>
      <c r="J9" s="531">
        <v>6.08</v>
      </c>
      <c r="K9" s="531">
        <v>79.5</v>
      </c>
      <c r="L9" s="531">
        <v>1485</v>
      </c>
      <c r="M9" s="531"/>
      <c r="N9" s="531">
        <v>2.82</v>
      </c>
      <c r="O9" s="531">
        <v>47.9</v>
      </c>
      <c r="P9" s="531">
        <v>1714</v>
      </c>
      <c r="Q9" s="528">
        <v>0</v>
      </c>
      <c r="R9" s="528">
        <v>0</v>
      </c>
      <c r="S9" s="528">
        <v>0</v>
      </c>
      <c r="T9" s="531" t="s">
        <v>111</v>
      </c>
      <c r="U9" s="531" t="s">
        <v>111</v>
      </c>
      <c r="V9" s="531" t="s">
        <v>111</v>
      </c>
      <c r="W9" s="531">
        <v>36</v>
      </c>
      <c r="X9" s="531">
        <v>235.1</v>
      </c>
      <c r="Y9" s="531">
        <v>2010.5</v>
      </c>
      <c r="Z9" s="527"/>
      <c r="AA9" s="527"/>
      <c r="AB9" s="527"/>
      <c r="AC9" s="527"/>
      <c r="AD9" s="527"/>
      <c r="AE9" s="527"/>
      <c r="AF9" s="527"/>
      <c r="AG9" s="527"/>
      <c r="AH9" s="527"/>
      <c r="AI9" s="527"/>
    </row>
    <row r="10" spans="1:256" s="536" customFormat="1" ht="39.75" customHeight="1" x14ac:dyDescent="0.15">
      <c r="A10" s="542">
        <v>2016</v>
      </c>
      <c r="B10" s="533" t="s">
        <v>264</v>
      </c>
      <c r="C10" s="532">
        <v>26782</v>
      </c>
      <c r="D10" s="541">
        <v>1054</v>
      </c>
      <c r="E10" s="541">
        <v>27800</v>
      </c>
      <c r="F10" s="541">
        <v>2600</v>
      </c>
      <c r="G10" s="541">
        <v>18.5</v>
      </c>
      <c r="H10" s="531">
        <v>52.9</v>
      </c>
      <c r="I10" s="535">
        <v>2896</v>
      </c>
      <c r="J10" s="531">
        <v>6.1</v>
      </c>
      <c r="K10" s="531">
        <v>94</v>
      </c>
      <c r="L10" s="535">
        <v>1566</v>
      </c>
      <c r="M10" s="531"/>
      <c r="N10" s="531">
        <v>2.7</v>
      </c>
      <c r="O10" s="531">
        <v>5</v>
      </c>
      <c r="P10" s="535">
        <v>1850</v>
      </c>
      <c r="Q10" s="528">
        <v>0</v>
      </c>
      <c r="R10" s="528">
        <v>0</v>
      </c>
      <c r="S10" s="528">
        <v>0</v>
      </c>
      <c r="T10" s="531" t="s">
        <v>111</v>
      </c>
      <c r="U10" s="531" t="s">
        <v>111</v>
      </c>
      <c r="V10" s="531" t="s">
        <v>111</v>
      </c>
      <c r="W10" s="531">
        <v>12.1</v>
      </c>
      <c r="X10" s="531">
        <v>68.3</v>
      </c>
      <c r="Y10" s="530">
        <v>564</v>
      </c>
      <c r="Z10" s="537"/>
      <c r="AA10" s="537"/>
      <c r="AB10" s="537"/>
      <c r="AC10" s="537"/>
      <c r="AD10" s="537"/>
      <c r="AE10" s="537"/>
      <c r="AF10" s="537"/>
      <c r="AG10" s="537"/>
      <c r="AH10" s="537"/>
      <c r="AI10" s="537"/>
    </row>
    <row r="11" spans="1:256" s="536" customFormat="1" ht="39.75" customHeight="1" x14ac:dyDescent="0.15">
      <c r="A11" s="540">
        <v>2017</v>
      </c>
      <c r="B11" s="588">
        <f>D11+G11+J11+N11+W11</f>
        <v>1142</v>
      </c>
      <c r="C11" s="587">
        <f>E11+H11+K11+O11+X11</f>
        <v>31448.1</v>
      </c>
      <c r="D11" s="590">
        <v>1085</v>
      </c>
      <c r="E11" s="590">
        <v>30943</v>
      </c>
      <c r="F11" s="590">
        <v>3305</v>
      </c>
      <c r="G11" s="590">
        <v>16.399999999999999</v>
      </c>
      <c r="H11" s="588">
        <v>47.5</v>
      </c>
      <c r="I11" s="588">
        <v>2896</v>
      </c>
      <c r="J11" s="588">
        <v>11</v>
      </c>
      <c r="K11" s="588">
        <v>123</v>
      </c>
      <c r="L11" s="588">
        <v>1540</v>
      </c>
      <c r="M11" s="588"/>
      <c r="N11" s="588">
        <v>3.1</v>
      </c>
      <c r="O11" s="588">
        <v>75</v>
      </c>
      <c r="P11" s="588">
        <v>2408</v>
      </c>
      <c r="Q11" s="539">
        <v>0</v>
      </c>
      <c r="R11" s="539">
        <v>0</v>
      </c>
      <c r="S11" s="539">
        <v>0</v>
      </c>
      <c r="T11" s="538" t="s">
        <v>111</v>
      </c>
      <c r="U11" s="538" t="s">
        <v>111</v>
      </c>
      <c r="V11" s="538" t="s">
        <v>111</v>
      </c>
      <c r="W11" s="588">
        <v>26.5</v>
      </c>
      <c r="X11" s="588">
        <v>259.60000000000002</v>
      </c>
      <c r="Y11" s="588">
        <v>980</v>
      </c>
      <c r="Z11" s="537"/>
      <c r="AA11" s="537"/>
      <c r="AB11" s="537"/>
      <c r="AC11" s="537"/>
      <c r="AD11" s="537"/>
      <c r="AE11" s="537"/>
      <c r="AF11" s="537"/>
      <c r="AG11" s="537"/>
      <c r="AH11" s="537"/>
      <c r="AI11" s="537"/>
    </row>
    <row r="12" spans="1:256" s="526" customFormat="1" ht="39.75" customHeight="1" x14ac:dyDescent="0.15">
      <c r="A12" s="534" t="s">
        <v>22</v>
      </c>
      <c r="B12" s="588">
        <f>D12+J12+N12+W12</f>
        <v>642.1</v>
      </c>
      <c r="C12" s="587">
        <f>E12+K12+O12+X12</f>
        <v>18251.099999999999</v>
      </c>
      <c r="D12" s="586">
        <v>636</v>
      </c>
      <c r="E12" s="579">
        <v>18193</v>
      </c>
      <c r="F12" s="585">
        <v>2861</v>
      </c>
      <c r="G12" s="579" t="s">
        <v>277</v>
      </c>
      <c r="H12" s="579" t="s">
        <v>263</v>
      </c>
      <c r="I12" s="579" t="s">
        <v>277</v>
      </c>
      <c r="J12" s="579">
        <v>1.3</v>
      </c>
      <c r="K12" s="579">
        <v>10</v>
      </c>
      <c r="L12" s="579">
        <v>1540</v>
      </c>
      <c r="M12" s="579"/>
      <c r="N12" s="579">
        <v>0.1</v>
      </c>
      <c r="O12" s="579">
        <v>2</v>
      </c>
      <c r="P12" s="579">
        <v>2408</v>
      </c>
      <c r="Q12" s="579" t="s">
        <v>280</v>
      </c>
      <c r="R12" s="579" t="s">
        <v>277</v>
      </c>
      <c r="S12" s="579" t="s">
        <v>280</v>
      </c>
      <c r="T12" s="579" t="s">
        <v>263</v>
      </c>
      <c r="U12" s="579" t="s">
        <v>277</v>
      </c>
      <c r="V12" s="579" t="s">
        <v>263</v>
      </c>
      <c r="W12" s="584">
        <v>4.7</v>
      </c>
      <c r="X12" s="584">
        <v>46.1</v>
      </c>
      <c r="Y12" s="579">
        <v>980</v>
      </c>
      <c r="Z12" s="527"/>
      <c r="AA12" s="527"/>
      <c r="AB12" s="527"/>
      <c r="AC12" s="527"/>
      <c r="AD12" s="527"/>
      <c r="AE12" s="527"/>
      <c r="AF12" s="527"/>
      <c r="AG12" s="527"/>
      <c r="AH12" s="527"/>
      <c r="AI12" s="527"/>
    </row>
    <row r="13" spans="1:256" s="526" customFormat="1" ht="39.75" customHeight="1" x14ac:dyDescent="0.15">
      <c r="A13" s="534" t="s">
        <v>281</v>
      </c>
      <c r="B13" s="588">
        <f>D13+G13+J13+N13+W13</f>
        <v>35.5</v>
      </c>
      <c r="C13" s="587">
        <f>E13+H13+K13+O13+X13</f>
        <v>476.1</v>
      </c>
      <c r="D13" s="586">
        <v>12</v>
      </c>
      <c r="E13" s="579">
        <v>341</v>
      </c>
      <c r="F13" s="585">
        <v>2842</v>
      </c>
      <c r="G13" s="579">
        <v>16.399999999999999</v>
      </c>
      <c r="H13" s="579">
        <v>47.5</v>
      </c>
      <c r="I13" s="579">
        <v>2896</v>
      </c>
      <c r="J13" s="579">
        <v>4.5</v>
      </c>
      <c r="K13" s="579">
        <v>52</v>
      </c>
      <c r="L13" s="579">
        <v>1540</v>
      </c>
      <c r="M13" s="579"/>
      <c r="N13" s="579">
        <v>0.7</v>
      </c>
      <c r="O13" s="579">
        <v>17</v>
      </c>
      <c r="P13" s="579">
        <v>2408</v>
      </c>
      <c r="Q13" s="579" t="s">
        <v>277</v>
      </c>
      <c r="R13" s="579" t="s">
        <v>263</v>
      </c>
      <c r="S13" s="579" t="s">
        <v>277</v>
      </c>
      <c r="T13" s="579" t="s">
        <v>277</v>
      </c>
      <c r="U13" s="579" t="s">
        <v>277</v>
      </c>
      <c r="V13" s="579" t="s">
        <v>263</v>
      </c>
      <c r="W13" s="579">
        <v>1.9</v>
      </c>
      <c r="X13" s="579">
        <v>18.600000000000001</v>
      </c>
      <c r="Y13" s="579">
        <v>980</v>
      </c>
      <c r="Z13" s="527"/>
      <c r="AA13" s="527"/>
      <c r="AB13" s="527"/>
      <c r="AC13" s="527"/>
      <c r="AD13" s="527"/>
      <c r="AE13" s="527"/>
      <c r="AF13" s="527"/>
      <c r="AG13" s="527"/>
      <c r="AH13" s="527"/>
      <c r="AI13" s="527"/>
    </row>
    <row r="14" spans="1:256" s="526" customFormat="1" ht="39.75" customHeight="1" x14ac:dyDescent="0.15">
      <c r="A14" s="534" t="s">
        <v>24</v>
      </c>
      <c r="B14" s="588">
        <f>D14+J14+N14+W14</f>
        <v>51.2</v>
      </c>
      <c r="C14" s="587">
        <f>E14+K14+O14+X14</f>
        <v>1401.7</v>
      </c>
      <c r="D14" s="586">
        <v>48</v>
      </c>
      <c r="E14" s="579">
        <v>1362</v>
      </c>
      <c r="F14" s="585">
        <v>2837</v>
      </c>
      <c r="G14" s="579" t="s">
        <v>263</v>
      </c>
      <c r="H14" s="579" t="s">
        <v>263</v>
      </c>
      <c r="I14" s="579" t="s">
        <v>277</v>
      </c>
      <c r="J14" s="586">
        <v>1.1000000000000001</v>
      </c>
      <c r="K14" s="586">
        <v>10</v>
      </c>
      <c r="L14" s="579">
        <v>1540</v>
      </c>
      <c r="M14" s="579"/>
      <c r="N14" s="579">
        <v>0.6</v>
      </c>
      <c r="O14" s="589">
        <v>15</v>
      </c>
      <c r="P14" s="579">
        <v>2408</v>
      </c>
      <c r="Q14" s="579" t="s">
        <v>263</v>
      </c>
      <c r="R14" s="579" t="s">
        <v>263</v>
      </c>
      <c r="S14" s="579" t="s">
        <v>263</v>
      </c>
      <c r="T14" s="579" t="s">
        <v>263</v>
      </c>
      <c r="U14" s="579" t="s">
        <v>263</v>
      </c>
      <c r="V14" s="579" t="s">
        <v>263</v>
      </c>
      <c r="W14" s="579">
        <v>1.5</v>
      </c>
      <c r="X14" s="579">
        <v>14.7</v>
      </c>
      <c r="Y14" s="579">
        <v>980</v>
      </c>
      <c r="Z14" s="527"/>
      <c r="AA14" s="527"/>
      <c r="AB14" s="527"/>
      <c r="AC14" s="527"/>
      <c r="AD14" s="527"/>
      <c r="AE14" s="527"/>
      <c r="AF14" s="527"/>
      <c r="AG14" s="527"/>
      <c r="AH14" s="527"/>
      <c r="AI14" s="527"/>
    </row>
    <row r="15" spans="1:256" s="526" customFormat="1" ht="39.75" customHeight="1" x14ac:dyDescent="0.15">
      <c r="A15" s="534" t="s">
        <v>25</v>
      </c>
      <c r="B15" s="588">
        <f>D15+J15+N15+W15</f>
        <v>85.7</v>
      </c>
      <c r="C15" s="587">
        <f>E15+K15+O15+X15</f>
        <v>2327.8000000000002</v>
      </c>
      <c r="D15" s="586">
        <v>78</v>
      </c>
      <c r="E15" s="579">
        <v>2228</v>
      </c>
      <c r="F15" s="585">
        <v>2856</v>
      </c>
      <c r="G15" s="579" t="s">
        <v>263</v>
      </c>
      <c r="H15" s="579" t="s">
        <v>263</v>
      </c>
      <c r="I15" s="579" t="s">
        <v>277</v>
      </c>
      <c r="J15" s="579">
        <v>0.2</v>
      </c>
      <c r="K15" s="579">
        <v>2</v>
      </c>
      <c r="L15" s="579">
        <v>1540</v>
      </c>
      <c r="M15" s="579"/>
      <c r="N15" s="579">
        <v>1.7</v>
      </c>
      <c r="O15" s="589">
        <v>41</v>
      </c>
      <c r="P15" s="579">
        <v>2408</v>
      </c>
      <c r="Q15" s="579" t="s">
        <v>280</v>
      </c>
      <c r="R15" s="579" t="s">
        <v>263</v>
      </c>
      <c r="S15" s="579" t="s">
        <v>263</v>
      </c>
      <c r="T15" s="579" t="s">
        <v>277</v>
      </c>
      <c r="U15" s="579" t="s">
        <v>263</v>
      </c>
      <c r="V15" s="579" t="s">
        <v>280</v>
      </c>
      <c r="W15" s="579">
        <v>5.8</v>
      </c>
      <c r="X15" s="579">
        <v>56.8</v>
      </c>
      <c r="Y15" s="579">
        <v>980</v>
      </c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</row>
    <row r="16" spans="1:256" s="526" customFormat="1" ht="39.75" customHeight="1" x14ac:dyDescent="0.15">
      <c r="A16" s="534" t="s">
        <v>279</v>
      </c>
      <c r="B16" s="588">
        <f>D16+J16+W16</f>
        <v>114.10000000000001</v>
      </c>
      <c r="C16" s="587">
        <f>E16+K16+X16</f>
        <v>3094.9</v>
      </c>
      <c r="D16" s="586">
        <v>106</v>
      </c>
      <c r="E16" s="579">
        <v>3001</v>
      </c>
      <c r="F16" s="585">
        <v>2831</v>
      </c>
      <c r="G16" s="579" t="s">
        <v>277</v>
      </c>
      <c r="H16" s="579" t="s">
        <v>263</v>
      </c>
      <c r="I16" s="579" t="s">
        <v>277</v>
      </c>
      <c r="J16" s="586">
        <v>2.7</v>
      </c>
      <c r="K16" s="586">
        <v>41</v>
      </c>
      <c r="L16" s="579">
        <v>1540</v>
      </c>
      <c r="M16" s="579"/>
      <c r="N16" s="579" t="s">
        <v>263</v>
      </c>
      <c r="O16" s="579" t="s">
        <v>277</v>
      </c>
      <c r="P16" s="579" t="s">
        <v>277</v>
      </c>
      <c r="Q16" s="579" t="s">
        <v>263</v>
      </c>
      <c r="R16" s="579" t="s">
        <v>263</v>
      </c>
      <c r="S16" s="579" t="s">
        <v>263</v>
      </c>
      <c r="T16" s="579" t="s">
        <v>263</v>
      </c>
      <c r="U16" s="579" t="s">
        <v>277</v>
      </c>
      <c r="V16" s="579" t="s">
        <v>263</v>
      </c>
      <c r="W16" s="584">
        <v>5.4</v>
      </c>
      <c r="X16" s="584">
        <v>52.9</v>
      </c>
      <c r="Y16" s="579">
        <v>980</v>
      </c>
      <c r="Z16" s="527"/>
      <c r="AA16" s="527"/>
      <c r="AB16" s="527"/>
      <c r="AC16" s="527"/>
      <c r="AD16" s="527"/>
      <c r="AE16" s="527"/>
      <c r="AF16" s="527"/>
      <c r="AG16" s="527"/>
      <c r="AH16" s="527"/>
      <c r="AI16" s="527"/>
    </row>
    <row r="17" spans="1:256" s="526" customFormat="1" ht="39.75" customHeight="1" x14ac:dyDescent="0.15">
      <c r="A17" s="534" t="s">
        <v>278</v>
      </c>
      <c r="B17" s="588">
        <f>D17+J17+W17</f>
        <v>150.20000000000002</v>
      </c>
      <c r="C17" s="587">
        <f>E17+K17+X17</f>
        <v>4229.6000000000004</v>
      </c>
      <c r="D17" s="586">
        <v>148</v>
      </c>
      <c r="E17" s="579">
        <v>4209</v>
      </c>
      <c r="F17" s="585">
        <v>2844</v>
      </c>
      <c r="G17" s="579" t="s">
        <v>263</v>
      </c>
      <c r="H17" s="579" t="s">
        <v>263</v>
      </c>
      <c r="I17" s="579" t="s">
        <v>263</v>
      </c>
      <c r="J17" s="579">
        <v>0.4</v>
      </c>
      <c r="K17" s="579">
        <v>3</v>
      </c>
      <c r="L17" s="579">
        <v>1540</v>
      </c>
      <c r="M17" s="579"/>
      <c r="N17" s="579" t="s">
        <v>277</v>
      </c>
      <c r="O17" s="579" t="s">
        <v>277</v>
      </c>
      <c r="P17" s="579" t="s">
        <v>277</v>
      </c>
      <c r="Q17" s="579" t="s">
        <v>277</v>
      </c>
      <c r="R17" s="579" t="s">
        <v>277</v>
      </c>
      <c r="S17" s="579" t="s">
        <v>277</v>
      </c>
      <c r="T17" s="579" t="s">
        <v>277</v>
      </c>
      <c r="U17" s="579" t="s">
        <v>263</v>
      </c>
      <c r="V17" s="579" t="s">
        <v>263</v>
      </c>
      <c r="W17" s="584">
        <v>1.8</v>
      </c>
      <c r="X17" s="584">
        <v>17.600000000000001</v>
      </c>
      <c r="Y17" s="579">
        <v>980</v>
      </c>
      <c r="Z17" s="527"/>
      <c r="AA17" s="527"/>
      <c r="AB17" s="527"/>
      <c r="AC17" s="527"/>
      <c r="AD17" s="527"/>
      <c r="AE17" s="527"/>
      <c r="AF17" s="527"/>
      <c r="AG17" s="527"/>
      <c r="AH17" s="527"/>
      <c r="AI17" s="527"/>
    </row>
    <row r="18" spans="1:256" s="526" customFormat="1" ht="39.75" customHeight="1" thickBot="1" x14ac:dyDescent="0.2">
      <c r="A18" s="529" t="s">
        <v>28</v>
      </c>
      <c r="B18" s="583">
        <f>D18+J18+W18</f>
        <v>63.199999999999996</v>
      </c>
      <c r="C18" s="582">
        <f>E18+K18+X18</f>
        <v>1666.9</v>
      </c>
      <c r="D18" s="581">
        <v>57</v>
      </c>
      <c r="E18" s="577">
        <v>1609</v>
      </c>
      <c r="F18" s="580">
        <v>2822</v>
      </c>
      <c r="G18" s="577" t="s">
        <v>263</v>
      </c>
      <c r="H18" s="577" t="s">
        <v>277</v>
      </c>
      <c r="I18" s="577" t="s">
        <v>263</v>
      </c>
      <c r="J18" s="577">
        <v>0.8</v>
      </c>
      <c r="K18" s="577">
        <v>5</v>
      </c>
      <c r="L18" s="577">
        <v>1540</v>
      </c>
      <c r="M18" s="579"/>
      <c r="N18" s="577" t="s">
        <v>263</v>
      </c>
      <c r="O18" s="577" t="s">
        <v>263</v>
      </c>
      <c r="P18" s="577" t="s">
        <v>263</v>
      </c>
      <c r="Q18" s="577" t="s">
        <v>277</v>
      </c>
      <c r="R18" s="577" t="s">
        <v>263</v>
      </c>
      <c r="S18" s="577" t="s">
        <v>277</v>
      </c>
      <c r="T18" s="577" t="s">
        <v>277</v>
      </c>
      <c r="U18" s="577" t="s">
        <v>277</v>
      </c>
      <c r="V18" s="577" t="s">
        <v>263</v>
      </c>
      <c r="W18" s="578">
        <v>5.4</v>
      </c>
      <c r="X18" s="578">
        <v>52.9</v>
      </c>
      <c r="Y18" s="577">
        <v>980</v>
      </c>
      <c r="Z18" s="527"/>
      <c r="AA18" s="527"/>
      <c r="AB18" s="527"/>
      <c r="AC18" s="527"/>
      <c r="AD18" s="527"/>
      <c r="AE18" s="527"/>
      <c r="AF18" s="527"/>
      <c r="AG18" s="527"/>
      <c r="AH18" s="527"/>
      <c r="AI18" s="527"/>
    </row>
    <row r="19" spans="1:256" s="88" customFormat="1" ht="17.25" customHeight="1" thickTop="1" x14ac:dyDescent="0.15">
      <c r="A19" s="84" t="s">
        <v>276</v>
      </c>
      <c r="B19" s="576"/>
      <c r="C19" s="576"/>
      <c r="D19" s="574"/>
      <c r="E19" s="574"/>
      <c r="F19" s="574"/>
      <c r="G19" s="574"/>
      <c r="H19" s="574"/>
      <c r="I19" s="575"/>
      <c r="J19" s="574"/>
      <c r="K19" s="574"/>
      <c r="L19" s="574"/>
      <c r="M19" s="575"/>
      <c r="N19" s="574"/>
      <c r="O19" s="574"/>
      <c r="P19" s="574"/>
      <c r="Q19" s="571"/>
      <c r="R19" s="571"/>
      <c r="S19" s="571"/>
      <c r="T19" s="571"/>
      <c r="U19" s="571"/>
      <c r="V19" s="571"/>
      <c r="W19" s="571"/>
      <c r="X19" s="571"/>
      <c r="Y19" s="571"/>
      <c r="Z19" s="525"/>
      <c r="AA19" s="525"/>
      <c r="AB19" s="525"/>
      <c r="AC19" s="525"/>
      <c r="AD19" s="525"/>
      <c r="AE19" s="525"/>
      <c r="AF19" s="525"/>
      <c r="AG19" s="525"/>
      <c r="AH19" s="525"/>
      <c r="AI19" s="525"/>
      <c r="AJ19" s="525"/>
      <c r="AK19" s="525"/>
      <c r="AL19" s="525"/>
      <c r="AM19" s="525"/>
      <c r="AN19" s="525"/>
      <c r="AO19" s="525"/>
      <c r="AP19" s="525"/>
      <c r="AQ19" s="525"/>
      <c r="AR19" s="525"/>
      <c r="AS19" s="525"/>
      <c r="AT19" s="525"/>
      <c r="AU19" s="525"/>
      <c r="AV19" s="525"/>
      <c r="AW19" s="525"/>
      <c r="AX19" s="525"/>
      <c r="AY19" s="525"/>
      <c r="AZ19" s="525"/>
      <c r="BA19" s="525"/>
      <c r="BB19" s="525"/>
      <c r="BC19" s="525"/>
      <c r="BD19" s="525"/>
      <c r="BE19" s="525"/>
      <c r="BF19" s="525"/>
      <c r="BG19" s="525"/>
      <c r="BH19" s="525"/>
      <c r="BI19" s="525"/>
      <c r="BJ19" s="525"/>
      <c r="BK19" s="525"/>
      <c r="BL19" s="525"/>
      <c r="BM19" s="525"/>
      <c r="BN19" s="525"/>
      <c r="BO19" s="525"/>
      <c r="BP19" s="525"/>
      <c r="BQ19" s="525"/>
      <c r="BR19" s="525"/>
      <c r="BS19" s="525"/>
      <c r="BT19" s="525"/>
      <c r="BU19" s="525"/>
      <c r="BV19" s="525"/>
      <c r="BW19" s="525"/>
      <c r="BX19" s="525"/>
      <c r="BY19" s="525"/>
      <c r="BZ19" s="525"/>
      <c r="CA19" s="525"/>
      <c r="CB19" s="525"/>
      <c r="CC19" s="525"/>
      <c r="CD19" s="525"/>
      <c r="CE19" s="525"/>
      <c r="CF19" s="525"/>
      <c r="CG19" s="525"/>
      <c r="CH19" s="525"/>
      <c r="CI19" s="525"/>
      <c r="CJ19" s="525"/>
      <c r="CK19" s="525"/>
      <c r="CL19" s="525"/>
      <c r="CM19" s="525"/>
      <c r="CN19" s="525"/>
      <c r="CO19" s="525"/>
      <c r="CP19" s="525"/>
      <c r="CQ19" s="525"/>
      <c r="CR19" s="525"/>
      <c r="CS19" s="525"/>
      <c r="CT19" s="525"/>
      <c r="CU19" s="525"/>
      <c r="CV19" s="525"/>
      <c r="CW19" s="525"/>
      <c r="CX19" s="525"/>
      <c r="CY19" s="525"/>
      <c r="CZ19" s="525"/>
      <c r="DA19" s="525"/>
      <c r="DB19" s="525"/>
      <c r="DC19" s="525"/>
      <c r="DD19" s="525"/>
      <c r="DE19" s="525"/>
      <c r="DF19" s="525"/>
      <c r="DG19" s="525"/>
      <c r="DH19" s="525"/>
      <c r="DI19" s="525"/>
      <c r="DJ19" s="525"/>
      <c r="DK19" s="525"/>
      <c r="DL19" s="525"/>
      <c r="DM19" s="525"/>
      <c r="DN19" s="525"/>
      <c r="DO19" s="525"/>
      <c r="DP19" s="525"/>
      <c r="DQ19" s="525"/>
      <c r="DR19" s="525"/>
      <c r="DS19" s="525"/>
      <c r="DT19" s="525"/>
      <c r="DU19" s="525"/>
      <c r="DV19" s="525"/>
      <c r="DW19" s="525"/>
      <c r="DX19" s="525"/>
      <c r="DY19" s="525"/>
      <c r="DZ19" s="525"/>
      <c r="EA19" s="525"/>
      <c r="EB19" s="525"/>
      <c r="EC19" s="525"/>
      <c r="ED19" s="525"/>
      <c r="EE19" s="525"/>
      <c r="EF19" s="525"/>
      <c r="EG19" s="525"/>
      <c r="EH19" s="525"/>
      <c r="EI19" s="525"/>
      <c r="EJ19" s="525"/>
      <c r="EK19" s="525"/>
      <c r="EL19" s="525"/>
      <c r="EM19" s="525"/>
      <c r="EN19" s="525"/>
      <c r="EO19" s="525"/>
      <c r="EP19" s="525"/>
      <c r="EQ19" s="525"/>
      <c r="ER19" s="525"/>
      <c r="ES19" s="525"/>
      <c r="ET19" s="525"/>
      <c r="EU19" s="525"/>
      <c r="EV19" s="525"/>
      <c r="EW19" s="525"/>
      <c r="EX19" s="525"/>
      <c r="EY19" s="525"/>
      <c r="EZ19" s="525"/>
      <c r="FA19" s="525"/>
      <c r="FB19" s="525"/>
      <c r="FC19" s="525"/>
      <c r="FD19" s="525"/>
      <c r="FE19" s="525"/>
      <c r="FF19" s="525"/>
      <c r="FG19" s="525"/>
      <c r="FH19" s="525"/>
      <c r="FI19" s="525"/>
      <c r="FJ19" s="525"/>
      <c r="FK19" s="525"/>
      <c r="FL19" s="525"/>
      <c r="FM19" s="525"/>
      <c r="FN19" s="525"/>
      <c r="FO19" s="525"/>
      <c r="FP19" s="525"/>
      <c r="FQ19" s="525"/>
      <c r="FR19" s="525"/>
      <c r="FS19" s="525"/>
      <c r="FT19" s="525"/>
      <c r="FU19" s="525"/>
      <c r="FV19" s="525"/>
      <c r="FW19" s="525"/>
      <c r="FX19" s="525"/>
      <c r="FY19" s="525"/>
      <c r="FZ19" s="525"/>
      <c r="GA19" s="525"/>
      <c r="GB19" s="525"/>
      <c r="GC19" s="525"/>
      <c r="GD19" s="525"/>
      <c r="GE19" s="525"/>
      <c r="GF19" s="525"/>
      <c r="GG19" s="525"/>
      <c r="GH19" s="525"/>
      <c r="GI19" s="525"/>
      <c r="GJ19" s="525"/>
      <c r="GK19" s="525"/>
      <c r="GL19" s="525"/>
      <c r="GM19" s="525"/>
      <c r="GN19" s="525"/>
      <c r="GO19" s="525"/>
      <c r="GP19" s="525"/>
      <c r="GQ19" s="525"/>
      <c r="GR19" s="525"/>
      <c r="GS19" s="525"/>
      <c r="GT19" s="525"/>
      <c r="GU19" s="525"/>
      <c r="GV19" s="525"/>
      <c r="GW19" s="525"/>
      <c r="GX19" s="525"/>
      <c r="GY19" s="525"/>
      <c r="GZ19" s="525"/>
      <c r="HA19" s="525"/>
      <c r="HB19" s="525"/>
      <c r="HC19" s="525"/>
      <c r="HD19" s="525"/>
      <c r="HE19" s="525"/>
      <c r="HF19" s="525"/>
      <c r="HG19" s="525"/>
      <c r="HH19" s="525"/>
      <c r="HI19" s="525"/>
      <c r="HJ19" s="525"/>
      <c r="HK19" s="525"/>
      <c r="HL19" s="525"/>
      <c r="HM19" s="525"/>
      <c r="HN19" s="525"/>
      <c r="HO19" s="525"/>
      <c r="HP19" s="525"/>
      <c r="HQ19" s="525"/>
      <c r="HR19" s="525"/>
      <c r="HS19" s="525"/>
      <c r="HT19" s="525"/>
      <c r="HU19" s="525"/>
      <c r="HV19" s="525"/>
      <c r="HW19" s="525"/>
      <c r="HX19" s="525"/>
      <c r="HY19" s="525"/>
      <c r="HZ19" s="525"/>
      <c r="IA19" s="525"/>
      <c r="IB19" s="525"/>
      <c r="IC19" s="525"/>
      <c r="ID19" s="525"/>
      <c r="IE19" s="525"/>
      <c r="IF19" s="525"/>
      <c r="IG19" s="525"/>
      <c r="IH19" s="525"/>
      <c r="II19" s="525"/>
      <c r="IJ19" s="525"/>
      <c r="IK19" s="525"/>
      <c r="IL19" s="525"/>
      <c r="IM19" s="525"/>
      <c r="IN19" s="525"/>
      <c r="IO19" s="525"/>
      <c r="IP19" s="525"/>
      <c r="IQ19" s="525"/>
      <c r="IR19" s="525"/>
      <c r="IS19" s="525"/>
      <c r="IT19" s="525"/>
      <c r="IU19" s="525"/>
      <c r="IV19" s="525"/>
    </row>
    <row r="20" spans="1:256" ht="17.25" customHeight="1" x14ac:dyDescent="0.15">
      <c r="A20" s="573"/>
      <c r="B20" s="572"/>
      <c r="C20" s="572"/>
      <c r="D20" s="571"/>
      <c r="E20" s="571"/>
      <c r="F20" s="571"/>
      <c r="G20" s="571"/>
      <c r="H20" s="571"/>
      <c r="I20" s="571"/>
      <c r="J20" s="571"/>
      <c r="K20" s="571"/>
      <c r="L20" s="571"/>
      <c r="M20" s="571"/>
      <c r="N20" s="571"/>
      <c r="O20" s="571"/>
      <c r="P20" s="571"/>
      <c r="Q20" s="571"/>
      <c r="R20" s="571"/>
      <c r="S20" s="571"/>
      <c r="T20" s="571"/>
      <c r="U20" s="571"/>
      <c r="V20" s="571"/>
      <c r="W20" s="571"/>
      <c r="X20" s="571"/>
      <c r="Y20" s="571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</row>
    <row r="21" spans="1:256" x14ac:dyDescent="0.15">
      <c r="A21" s="524"/>
      <c r="B21" s="569"/>
      <c r="C21" s="569"/>
      <c r="D21" s="568"/>
      <c r="E21" s="570"/>
      <c r="F21" s="567"/>
      <c r="G21" s="568"/>
      <c r="H21" s="568"/>
      <c r="I21" s="567"/>
      <c r="J21" s="568"/>
      <c r="K21" s="568"/>
      <c r="L21" s="567"/>
      <c r="M21" s="567"/>
      <c r="N21" s="568"/>
      <c r="O21" s="568"/>
      <c r="P21" s="567"/>
      <c r="Q21" s="567"/>
      <c r="R21" s="567"/>
      <c r="S21" s="567"/>
      <c r="T21" s="567"/>
      <c r="U21" s="567"/>
      <c r="V21" s="567"/>
      <c r="W21" s="568"/>
      <c r="X21" s="568"/>
      <c r="Y21" s="567"/>
      <c r="Z21" s="524"/>
      <c r="AA21" s="524"/>
      <c r="AB21" s="524"/>
      <c r="AC21" s="524"/>
      <c r="AD21" s="524"/>
      <c r="AE21" s="524"/>
      <c r="AF21" s="524"/>
      <c r="AG21" s="524"/>
      <c r="AH21" s="524"/>
      <c r="AI21" s="524"/>
    </row>
    <row r="22" spans="1:256" x14ac:dyDescent="0.15">
      <c r="A22" s="524"/>
      <c r="B22" s="569"/>
      <c r="C22" s="569"/>
      <c r="D22" s="568"/>
      <c r="E22" s="568"/>
      <c r="F22" s="567"/>
      <c r="G22" s="567"/>
      <c r="H22" s="567"/>
      <c r="I22" s="567"/>
      <c r="J22" s="568"/>
      <c r="K22" s="568"/>
      <c r="L22" s="567"/>
      <c r="M22" s="567"/>
      <c r="N22" s="568"/>
      <c r="O22" s="568"/>
      <c r="P22" s="567"/>
      <c r="Q22" s="567"/>
      <c r="R22" s="567"/>
      <c r="S22" s="567"/>
      <c r="T22" s="567"/>
      <c r="U22" s="567"/>
      <c r="V22" s="567"/>
      <c r="W22" s="568"/>
      <c r="X22" s="568"/>
      <c r="Y22" s="567"/>
    </row>
    <row r="23" spans="1:256" x14ac:dyDescent="0.15">
      <c r="A23" s="524"/>
      <c r="B23" s="569"/>
      <c r="C23" s="569"/>
      <c r="D23" s="568"/>
      <c r="E23" s="568"/>
      <c r="F23" s="567"/>
      <c r="G23" s="567"/>
      <c r="H23" s="567"/>
      <c r="I23" s="567"/>
      <c r="J23" s="568"/>
      <c r="K23" s="568"/>
      <c r="L23" s="567"/>
      <c r="M23" s="567"/>
      <c r="N23" s="568"/>
      <c r="O23" s="568"/>
      <c r="P23" s="567"/>
      <c r="Q23" s="567"/>
      <c r="R23" s="567"/>
      <c r="S23" s="567"/>
      <c r="T23" s="567"/>
      <c r="U23" s="567"/>
      <c r="V23" s="567"/>
      <c r="W23" s="568"/>
      <c r="X23" s="568"/>
      <c r="Y23" s="567"/>
    </row>
    <row r="24" spans="1:256" x14ac:dyDescent="0.15">
      <c r="A24" s="524"/>
      <c r="B24" s="569"/>
      <c r="C24" s="569"/>
      <c r="D24" s="568"/>
      <c r="E24" s="568"/>
      <c r="F24" s="567"/>
      <c r="G24" s="567"/>
      <c r="H24" s="567"/>
      <c r="I24" s="567"/>
      <c r="J24" s="568"/>
      <c r="K24" s="568"/>
      <c r="L24" s="567"/>
      <c r="M24" s="567"/>
      <c r="N24" s="568"/>
      <c r="O24" s="568"/>
      <c r="P24" s="567"/>
      <c r="Q24" s="567"/>
      <c r="R24" s="567"/>
      <c r="S24" s="567"/>
      <c r="T24" s="567"/>
      <c r="U24" s="567"/>
      <c r="V24" s="567"/>
      <c r="W24" s="568"/>
      <c r="X24" s="568"/>
      <c r="Y24" s="567"/>
    </row>
    <row r="25" spans="1:256" x14ac:dyDescent="0.15">
      <c r="A25" s="524"/>
      <c r="B25" s="569"/>
      <c r="C25" s="569"/>
      <c r="D25" s="568"/>
      <c r="E25" s="568"/>
      <c r="F25" s="567"/>
      <c r="G25" s="567"/>
      <c r="H25" s="567"/>
      <c r="I25" s="567"/>
      <c r="J25" s="568"/>
      <c r="K25" s="568"/>
      <c r="L25" s="567"/>
      <c r="M25" s="567"/>
      <c r="N25" s="567"/>
      <c r="O25" s="567"/>
      <c r="P25" s="567"/>
      <c r="Q25" s="567"/>
      <c r="R25" s="567"/>
      <c r="S25" s="567"/>
      <c r="T25" s="567"/>
      <c r="U25" s="567"/>
      <c r="V25" s="567"/>
      <c r="W25" s="568"/>
      <c r="X25" s="568"/>
      <c r="Y25" s="567"/>
    </row>
    <row r="26" spans="1:256" x14ac:dyDescent="0.15">
      <c r="A26" s="524"/>
      <c r="B26" s="569"/>
      <c r="C26" s="569"/>
      <c r="D26" s="568"/>
      <c r="E26" s="568"/>
      <c r="F26" s="567"/>
      <c r="G26" s="567"/>
      <c r="H26" s="567"/>
      <c r="I26" s="567"/>
      <c r="J26" s="568"/>
      <c r="K26" s="568"/>
      <c r="L26" s="567"/>
      <c r="M26" s="567"/>
      <c r="N26" s="567"/>
      <c r="O26" s="567"/>
      <c r="P26" s="567"/>
      <c r="Q26" s="567"/>
      <c r="R26" s="567"/>
      <c r="S26" s="567"/>
      <c r="T26" s="567"/>
      <c r="U26" s="567"/>
      <c r="V26" s="567"/>
      <c r="W26" s="568"/>
      <c r="X26" s="568"/>
      <c r="Y26" s="567"/>
    </row>
    <row r="27" spans="1:256" x14ac:dyDescent="0.15">
      <c r="A27" s="524"/>
      <c r="B27" s="569"/>
      <c r="C27" s="569"/>
      <c r="D27" s="568"/>
      <c r="E27" s="568"/>
      <c r="F27" s="567"/>
      <c r="G27" s="567"/>
      <c r="H27" s="567"/>
      <c r="I27" s="567"/>
      <c r="J27" s="568"/>
      <c r="K27" s="568"/>
      <c r="L27" s="567"/>
      <c r="M27" s="567"/>
      <c r="N27" s="567"/>
      <c r="O27" s="567"/>
      <c r="P27" s="567"/>
      <c r="Q27" s="567"/>
      <c r="R27" s="567"/>
      <c r="S27" s="567"/>
      <c r="T27" s="567"/>
      <c r="U27" s="567"/>
      <c r="V27" s="567"/>
      <c r="W27" s="568"/>
      <c r="X27" s="568"/>
      <c r="Y27" s="567"/>
    </row>
  </sheetData>
  <mergeCells count="18">
    <mergeCell ref="T4:V4"/>
    <mergeCell ref="W4:Y4"/>
    <mergeCell ref="B4:C4"/>
    <mergeCell ref="D4:F4"/>
    <mergeCell ref="G4:I4"/>
    <mergeCell ref="J4:L4"/>
    <mergeCell ref="N4:P4"/>
    <mergeCell ref="Q4:S4"/>
    <mergeCell ref="A1:L1"/>
    <mergeCell ref="N1:Y1"/>
    <mergeCell ref="B3:C3"/>
    <mergeCell ref="D3:F3"/>
    <mergeCell ref="G3:I3"/>
    <mergeCell ref="J3:L3"/>
    <mergeCell ref="N3:P3"/>
    <mergeCell ref="Q3:S3"/>
    <mergeCell ref="T3:V3"/>
    <mergeCell ref="W3:Y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85" zoomScaleNormal="85" workbookViewId="0">
      <selection sqref="A1:F1"/>
    </sheetView>
  </sheetViews>
  <sheetFormatPr defaultRowHeight="16.5" customHeight="1" x14ac:dyDescent="0.15"/>
  <cols>
    <col min="1" max="1" width="14.5546875" style="418" customWidth="1"/>
    <col min="2" max="5" width="13.21875" style="168" customWidth="1"/>
    <col min="6" max="6" width="13.21875" style="422" customWidth="1"/>
    <col min="7" max="7" width="2.77734375" style="420" customWidth="1"/>
    <col min="8" max="8" width="17.21875" style="168" customWidth="1"/>
    <col min="9" max="9" width="17.21875" style="422" customWidth="1"/>
    <col min="10" max="11" width="17.21875" style="170" customWidth="1"/>
    <col min="12" max="16384" width="8.88671875" style="48"/>
  </cols>
  <sheetData>
    <row r="1" spans="1:12" s="2" customFormat="1" ht="43.5" customHeight="1" x14ac:dyDescent="0.25">
      <c r="A1" s="468" t="s">
        <v>195</v>
      </c>
      <c r="B1" s="468"/>
      <c r="C1" s="468"/>
      <c r="D1" s="468"/>
      <c r="E1" s="468"/>
      <c r="F1" s="468"/>
      <c r="G1" s="403"/>
      <c r="H1" s="519" t="s">
        <v>196</v>
      </c>
      <c r="I1" s="519"/>
      <c r="J1" s="519"/>
      <c r="K1" s="519"/>
    </row>
    <row r="2" spans="1:12" s="32" customFormat="1" ht="16.5" customHeight="1" thickBot="1" x14ac:dyDescent="0.2">
      <c r="A2" s="84" t="s">
        <v>197</v>
      </c>
      <c r="B2" s="404"/>
      <c r="C2" s="405"/>
      <c r="D2" s="405"/>
      <c r="E2" s="405"/>
      <c r="F2" s="405"/>
      <c r="G2" s="84"/>
      <c r="H2" s="406"/>
      <c r="I2" s="407"/>
      <c r="J2" s="408"/>
      <c r="K2" s="131" t="s">
        <v>198</v>
      </c>
    </row>
    <row r="3" spans="1:12" s="11" customFormat="1" ht="16.5" customHeight="1" thickTop="1" x14ac:dyDescent="0.15">
      <c r="A3" s="9" t="s">
        <v>199</v>
      </c>
      <c r="B3" s="409" t="s">
        <v>200</v>
      </c>
      <c r="C3" s="520" t="s">
        <v>201</v>
      </c>
      <c r="D3" s="521"/>
      <c r="E3" s="521"/>
      <c r="F3" s="521"/>
      <c r="G3" s="132"/>
      <c r="H3" s="410" t="s">
        <v>202</v>
      </c>
      <c r="I3" s="474" t="s">
        <v>203</v>
      </c>
      <c r="J3" s="474"/>
      <c r="K3" s="474"/>
    </row>
    <row r="4" spans="1:12" s="11" customFormat="1" ht="16.5" customHeight="1" x14ac:dyDescent="0.15">
      <c r="A4" s="12" t="s">
        <v>204</v>
      </c>
      <c r="B4" s="137"/>
      <c r="C4" s="133" t="s">
        <v>205</v>
      </c>
      <c r="D4" s="135" t="s">
        <v>206</v>
      </c>
      <c r="E4" s="135" t="s">
        <v>207</v>
      </c>
      <c r="F4" s="135" t="s">
        <v>208</v>
      </c>
      <c r="G4" s="132"/>
      <c r="H4" s="134" t="s">
        <v>209</v>
      </c>
      <c r="I4" s="132" t="s">
        <v>210</v>
      </c>
      <c r="J4" s="133" t="s">
        <v>211</v>
      </c>
      <c r="K4" s="132" t="s">
        <v>212</v>
      </c>
    </row>
    <row r="5" spans="1:12" s="11" customFormat="1" ht="16.5" customHeight="1" x14ac:dyDescent="0.15">
      <c r="A5" s="12" t="s">
        <v>213</v>
      </c>
      <c r="B5" s="137" t="s">
        <v>214</v>
      </c>
      <c r="C5" s="137"/>
      <c r="D5" s="137"/>
      <c r="E5" s="137"/>
      <c r="F5" s="137"/>
      <c r="G5" s="132"/>
      <c r="H5" s="12" t="s">
        <v>215</v>
      </c>
      <c r="I5" s="132" t="s">
        <v>216</v>
      </c>
      <c r="J5" s="270"/>
      <c r="K5" s="132" t="s">
        <v>217</v>
      </c>
    </row>
    <row r="6" spans="1:12" s="11" customFormat="1" ht="16.5" customHeight="1" x14ac:dyDescent="0.15">
      <c r="A6" s="19" t="s">
        <v>16</v>
      </c>
      <c r="B6" s="141" t="s">
        <v>218</v>
      </c>
      <c r="C6" s="141" t="s">
        <v>219</v>
      </c>
      <c r="D6" s="141" t="s">
        <v>220</v>
      </c>
      <c r="E6" s="141" t="s">
        <v>221</v>
      </c>
      <c r="F6" s="141" t="s">
        <v>222</v>
      </c>
      <c r="G6" s="132"/>
      <c r="H6" s="106" t="s">
        <v>223</v>
      </c>
      <c r="I6" s="140" t="s">
        <v>224</v>
      </c>
      <c r="J6" s="139" t="s">
        <v>225</v>
      </c>
      <c r="K6" s="140" t="s">
        <v>226</v>
      </c>
    </row>
    <row r="7" spans="1:12" s="8" customFormat="1" ht="41.25" customHeight="1" x14ac:dyDescent="0.15">
      <c r="A7" s="12">
        <v>2013</v>
      </c>
      <c r="B7" s="205">
        <v>1769</v>
      </c>
      <c r="C7" s="205">
        <v>334</v>
      </c>
      <c r="D7" s="205">
        <v>1377</v>
      </c>
      <c r="E7" s="205">
        <v>57</v>
      </c>
      <c r="F7" s="205">
        <v>1</v>
      </c>
      <c r="G7" s="205"/>
      <c r="H7" s="397">
        <v>0</v>
      </c>
      <c r="I7" s="205">
        <v>1769</v>
      </c>
      <c r="J7" s="397">
        <v>0</v>
      </c>
      <c r="K7" s="397">
        <v>0</v>
      </c>
      <c r="L7" s="411"/>
    </row>
    <row r="8" spans="1:12" s="8" customFormat="1" ht="41.25" customHeight="1" x14ac:dyDescent="0.15">
      <c r="A8" s="12">
        <v>2014</v>
      </c>
      <c r="B8" s="205">
        <v>2437</v>
      </c>
      <c r="C8" s="205">
        <v>361</v>
      </c>
      <c r="D8" s="205">
        <v>1972</v>
      </c>
      <c r="E8" s="205">
        <v>104</v>
      </c>
      <c r="F8" s="397">
        <v>0</v>
      </c>
      <c r="G8" s="205"/>
      <c r="H8" s="397">
        <v>0</v>
      </c>
      <c r="I8" s="205">
        <v>2437</v>
      </c>
      <c r="J8" s="397">
        <v>0</v>
      </c>
      <c r="K8" s="397">
        <v>0</v>
      </c>
      <c r="L8" s="411"/>
    </row>
    <row r="9" spans="1:12" s="8" customFormat="1" ht="41.25" customHeight="1" x14ac:dyDescent="0.15">
      <c r="A9" s="12">
        <v>2015</v>
      </c>
      <c r="B9" s="205">
        <v>3387</v>
      </c>
      <c r="C9" s="205">
        <v>477</v>
      </c>
      <c r="D9" s="205">
        <v>2433</v>
      </c>
      <c r="E9" s="205">
        <v>445</v>
      </c>
      <c r="F9" s="205">
        <v>32</v>
      </c>
      <c r="G9" s="205"/>
      <c r="H9" s="397">
        <v>0</v>
      </c>
      <c r="I9" s="205">
        <v>3387</v>
      </c>
      <c r="J9" s="397">
        <v>0</v>
      </c>
      <c r="K9" s="397">
        <v>0</v>
      </c>
      <c r="L9" s="411"/>
    </row>
    <row r="10" spans="1:12" s="8" customFormat="1" ht="41.25" customHeight="1" x14ac:dyDescent="0.15">
      <c r="A10" s="12">
        <v>2016</v>
      </c>
      <c r="B10" s="205">
        <v>4023</v>
      </c>
      <c r="C10" s="205">
        <v>529</v>
      </c>
      <c r="D10" s="205">
        <v>3177</v>
      </c>
      <c r="E10" s="205">
        <v>302</v>
      </c>
      <c r="F10" s="205">
        <v>15</v>
      </c>
      <c r="G10" s="205"/>
      <c r="H10" s="397">
        <v>0</v>
      </c>
      <c r="I10" s="205">
        <v>4023</v>
      </c>
      <c r="J10" s="397">
        <v>0</v>
      </c>
      <c r="K10" s="397">
        <v>0</v>
      </c>
      <c r="L10" s="411"/>
    </row>
    <row r="11" spans="1:12" s="32" customFormat="1" ht="41.25" customHeight="1" x14ac:dyDescent="0.15">
      <c r="A11" s="237">
        <v>2017</v>
      </c>
      <c r="B11" s="263">
        <v>22248</v>
      </c>
      <c r="C11" s="263">
        <v>6974</v>
      </c>
      <c r="D11" s="263">
        <v>12997</v>
      </c>
      <c r="E11" s="263">
        <f>B11-C11-D11</f>
        <v>2277</v>
      </c>
      <c r="F11" s="263">
        <v>0</v>
      </c>
      <c r="G11" s="263"/>
      <c r="H11" s="397">
        <v>0</v>
      </c>
      <c r="I11" s="263">
        <v>22248</v>
      </c>
      <c r="J11" s="412">
        <v>0</v>
      </c>
      <c r="K11" s="412">
        <v>0</v>
      </c>
      <c r="L11" s="411"/>
    </row>
    <row r="12" spans="1:12" s="8" customFormat="1" ht="41.25" customHeight="1" x14ac:dyDescent="0.15">
      <c r="A12" s="240" t="s">
        <v>78</v>
      </c>
      <c r="B12" s="200">
        <v>2334</v>
      </c>
      <c r="C12" s="200">
        <v>717</v>
      </c>
      <c r="D12" s="200">
        <v>1542</v>
      </c>
      <c r="E12" s="413">
        <f>B12-C12-D12</f>
        <v>75</v>
      </c>
      <c r="F12" s="414">
        <v>0</v>
      </c>
      <c r="G12" s="200"/>
      <c r="H12" s="397">
        <v>0</v>
      </c>
      <c r="I12" s="200">
        <v>2334</v>
      </c>
      <c r="J12" s="397">
        <v>0</v>
      </c>
      <c r="K12" s="397">
        <v>0</v>
      </c>
      <c r="L12" s="411"/>
    </row>
    <row r="13" spans="1:12" s="8" customFormat="1" ht="41.25" customHeight="1" x14ac:dyDescent="0.15">
      <c r="A13" s="240" t="s">
        <v>79</v>
      </c>
      <c r="B13" s="200">
        <v>8839</v>
      </c>
      <c r="C13" s="200">
        <v>2821</v>
      </c>
      <c r="D13" s="200">
        <v>4901</v>
      </c>
      <c r="E13" s="413">
        <f>B13-C13-D13</f>
        <v>1117</v>
      </c>
      <c r="F13" s="414">
        <v>0</v>
      </c>
      <c r="G13" s="200"/>
      <c r="H13" s="397">
        <v>0</v>
      </c>
      <c r="I13" s="200">
        <v>8839</v>
      </c>
      <c r="J13" s="397">
        <v>0</v>
      </c>
      <c r="K13" s="397">
        <v>0</v>
      </c>
      <c r="L13" s="411"/>
    </row>
    <row r="14" spans="1:12" s="8" customFormat="1" ht="41.25" customHeight="1" x14ac:dyDescent="0.15">
      <c r="A14" s="240" t="s">
        <v>80</v>
      </c>
      <c r="B14" s="200">
        <v>2222</v>
      </c>
      <c r="C14" s="200">
        <v>767</v>
      </c>
      <c r="D14" s="200">
        <v>1283</v>
      </c>
      <c r="E14" s="413">
        <f t="shared" ref="E14:E17" si="0">B14-C14-D14</f>
        <v>172</v>
      </c>
      <c r="F14" s="414">
        <v>0</v>
      </c>
      <c r="G14" s="200"/>
      <c r="H14" s="397">
        <v>0</v>
      </c>
      <c r="I14" s="200">
        <v>2222</v>
      </c>
      <c r="J14" s="397">
        <v>0</v>
      </c>
      <c r="K14" s="397">
        <v>0</v>
      </c>
      <c r="L14" s="411"/>
    </row>
    <row r="15" spans="1:12" s="32" customFormat="1" ht="41.25" customHeight="1" x14ac:dyDescent="0.15">
      <c r="A15" s="240" t="s">
        <v>81</v>
      </c>
      <c r="B15" s="200">
        <v>2289</v>
      </c>
      <c r="C15" s="200">
        <v>796</v>
      </c>
      <c r="D15" s="200">
        <v>1299</v>
      </c>
      <c r="E15" s="413">
        <f t="shared" si="0"/>
        <v>194</v>
      </c>
      <c r="F15" s="413">
        <v>0</v>
      </c>
      <c r="G15" s="200"/>
      <c r="H15" s="397">
        <v>0</v>
      </c>
      <c r="I15" s="200">
        <v>2289</v>
      </c>
      <c r="J15" s="397">
        <v>0</v>
      </c>
      <c r="K15" s="397">
        <v>0</v>
      </c>
      <c r="L15" s="411"/>
    </row>
    <row r="16" spans="1:12" s="8" customFormat="1" ht="41.25" customHeight="1" x14ac:dyDescent="0.15">
      <c r="A16" s="240" t="s">
        <v>82</v>
      </c>
      <c r="B16" s="200">
        <v>2531</v>
      </c>
      <c r="C16" s="200">
        <v>713</v>
      </c>
      <c r="D16" s="200">
        <v>1650</v>
      </c>
      <c r="E16" s="413">
        <f t="shared" si="0"/>
        <v>168</v>
      </c>
      <c r="F16" s="414">
        <v>0</v>
      </c>
      <c r="G16" s="200"/>
      <c r="H16" s="397">
        <v>0</v>
      </c>
      <c r="I16" s="200">
        <v>2531</v>
      </c>
      <c r="J16" s="397">
        <v>0</v>
      </c>
      <c r="K16" s="397">
        <v>0</v>
      </c>
      <c r="L16" s="411"/>
    </row>
    <row r="17" spans="1:12" s="8" customFormat="1" ht="41.25" customHeight="1" x14ac:dyDescent="0.15">
      <c r="A17" s="240" t="s">
        <v>83</v>
      </c>
      <c r="B17" s="200">
        <v>2892</v>
      </c>
      <c r="C17" s="200">
        <v>993</v>
      </c>
      <c r="D17" s="200">
        <v>1803</v>
      </c>
      <c r="E17" s="413">
        <f t="shared" si="0"/>
        <v>96</v>
      </c>
      <c r="F17" s="413">
        <v>0</v>
      </c>
      <c r="G17" s="200"/>
      <c r="H17" s="397">
        <v>0</v>
      </c>
      <c r="I17" s="200">
        <v>2892</v>
      </c>
      <c r="J17" s="397">
        <v>0</v>
      </c>
      <c r="K17" s="397">
        <v>0</v>
      </c>
      <c r="L17" s="411"/>
    </row>
    <row r="18" spans="1:12" s="8" customFormat="1" ht="41.25" customHeight="1" thickBot="1" x14ac:dyDescent="0.2">
      <c r="A18" s="242" t="s">
        <v>84</v>
      </c>
      <c r="B18" s="415">
        <f>SUM(C18:F18)</f>
        <v>1141</v>
      </c>
      <c r="C18" s="211">
        <v>167</v>
      </c>
      <c r="D18" s="211">
        <v>519</v>
      </c>
      <c r="E18" s="416">
        <v>455</v>
      </c>
      <c r="F18" s="417">
        <v>0</v>
      </c>
      <c r="G18" s="413"/>
      <c r="H18" s="211">
        <v>0</v>
      </c>
      <c r="I18" s="211">
        <v>1141</v>
      </c>
      <c r="J18" s="211">
        <v>0</v>
      </c>
      <c r="K18" s="211">
        <v>0</v>
      </c>
      <c r="L18" s="411"/>
    </row>
    <row r="19" spans="1:12" s="47" customFormat="1" ht="12" customHeight="1" thickTop="1" x14ac:dyDescent="0.15">
      <c r="A19" s="84" t="s">
        <v>227</v>
      </c>
      <c r="B19" s="44"/>
      <c r="C19" s="44"/>
      <c r="D19" s="44"/>
      <c r="E19" s="44"/>
      <c r="F19" s="46"/>
      <c r="G19" s="45"/>
      <c r="H19" s="46"/>
      <c r="I19" s="167"/>
      <c r="J19" s="46"/>
      <c r="K19" s="46"/>
      <c r="L19" s="44"/>
    </row>
    <row r="20" spans="1:12" ht="16.5" customHeight="1" x14ac:dyDescent="0.15">
      <c r="B20" s="48"/>
      <c r="C20" s="48"/>
      <c r="D20" s="48"/>
      <c r="E20" s="48"/>
      <c r="F20" s="419"/>
      <c r="H20" s="48"/>
      <c r="I20" s="419"/>
      <c r="J20" s="421"/>
      <c r="K20" s="421"/>
    </row>
    <row r="21" spans="1:12" ht="16.5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2" ht="16.5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2" ht="16.5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12" ht="16.5" customHeight="1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</row>
  </sheetData>
  <mergeCells count="4">
    <mergeCell ref="A1:F1"/>
    <mergeCell ref="H1:K1"/>
    <mergeCell ref="C3:F3"/>
    <mergeCell ref="I3:K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9"/>
  <sheetViews>
    <sheetView zoomScale="85" zoomScaleNormal="85" workbookViewId="0">
      <selection sqref="A1:H1"/>
    </sheetView>
  </sheetViews>
  <sheetFormatPr defaultRowHeight="13.5" x14ac:dyDescent="0.15"/>
  <cols>
    <col min="1" max="1" width="14.5546875" style="48" customWidth="1"/>
    <col min="2" max="2" width="9.88671875" style="266" customWidth="1"/>
    <col min="3" max="3" width="13.5546875" style="168" customWidth="1"/>
    <col min="4" max="8" width="9.88671875" style="168" customWidth="1"/>
    <col min="9" max="9" width="2.77734375" style="48" customWidth="1"/>
    <col min="10" max="14" width="9" style="168" customWidth="1"/>
    <col min="15" max="17" width="9" style="48" customWidth="1"/>
    <col min="18" max="16384" width="8.88671875" style="48"/>
  </cols>
  <sheetData>
    <row r="1" spans="1:18" ht="45" customHeight="1" x14ac:dyDescent="0.15">
      <c r="A1" s="468" t="s">
        <v>228</v>
      </c>
      <c r="B1" s="468"/>
      <c r="C1" s="468"/>
      <c r="D1" s="468"/>
      <c r="E1" s="468"/>
      <c r="F1" s="468"/>
      <c r="G1" s="468"/>
      <c r="H1" s="468"/>
      <c r="I1" s="423"/>
      <c r="J1" s="522" t="s">
        <v>229</v>
      </c>
      <c r="K1" s="522"/>
      <c r="L1" s="522"/>
      <c r="M1" s="522"/>
      <c r="N1" s="522"/>
      <c r="O1" s="522"/>
      <c r="P1" s="522"/>
      <c r="Q1" s="522"/>
    </row>
    <row r="2" spans="1:18" s="32" customFormat="1" ht="25.5" customHeight="1" thickBot="1" x14ac:dyDescent="0.2">
      <c r="A2" s="424" t="s">
        <v>230</v>
      </c>
      <c r="B2" s="425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8"/>
      <c r="N2" s="406"/>
      <c r="O2" s="131"/>
      <c r="Q2" s="131" t="s">
        <v>231</v>
      </c>
    </row>
    <row r="3" spans="1:18" s="11" customFormat="1" ht="17.100000000000001" customHeight="1" thickTop="1" x14ac:dyDescent="0.15">
      <c r="A3" s="9" t="s">
        <v>232</v>
      </c>
      <c r="B3" s="491" t="s">
        <v>233</v>
      </c>
      <c r="C3" s="493"/>
      <c r="D3" s="492"/>
      <c r="E3" s="470" t="s">
        <v>234</v>
      </c>
      <c r="F3" s="474"/>
      <c r="G3" s="471"/>
      <c r="H3" s="426" t="s">
        <v>235</v>
      </c>
      <c r="I3" s="427"/>
      <c r="J3" s="474" t="s">
        <v>236</v>
      </c>
      <c r="K3" s="471"/>
      <c r="L3" s="474" t="s">
        <v>237</v>
      </c>
      <c r="M3" s="474"/>
      <c r="N3" s="471"/>
      <c r="O3" s="470" t="s">
        <v>238</v>
      </c>
      <c r="P3" s="474"/>
      <c r="Q3" s="474"/>
    </row>
    <row r="4" spans="1:18" s="11" customFormat="1" ht="17.100000000000001" customHeight="1" x14ac:dyDescent="0.15">
      <c r="A4" s="12" t="s">
        <v>239</v>
      </c>
      <c r="B4" s="267" t="s">
        <v>240</v>
      </c>
      <c r="C4" s="133" t="s">
        <v>137</v>
      </c>
      <c r="D4" s="133" t="s">
        <v>241</v>
      </c>
      <c r="E4" s="133" t="s">
        <v>242</v>
      </c>
      <c r="F4" s="428" t="s">
        <v>243</v>
      </c>
      <c r="G4" s="133" t="s">
        <v>241</v>
      </c>
      <c r="H4" s="428" t="s">
        <v>242</v>
      </c>
      <c r="I4" s="132"/>
      <c r="J4" s="134" t="s">
        <v>243</v>
      </c>
      <c r="K4" s="134" t="s">
        <v>241</v>
      </c>
      <c r="L4" s="134" t="s">
        <v>244</v>
      </c>
      <c r="M4" s="134" t="s">
        <v>243</v>
      </c>
      <c r="N4" s="133" t="s">
        <v>241</v>
      </c>
      <c r="O4" s="428" t="s">
        <v>244</v>
      </c>
      <c r="P4" s="133" t="s">
        <v>243</v>
      </c>
      <c r="Q4" s="135" t="s">
        <v>241</v>
      </c>
    </row>
    <row r="5" spans="1:18" s="11" customFormat="1" ht="17.100000000000001" customHeight="1" x14ac:dyDescent="0.15">
      <c r="A5" s="12" t="s">
        <v>245</v>
      </c>
      <c r="B5" s="267" t="s">
        <v>246</v>
      </c>
      <c r="C5" s="429"/>
      <c r="D5" s="270" t="s">
        <v>247</v>
      </c>
      <c r="E5" s="12" t="s">
        <v>248</v>
      </c>
      <c r="F5" s="12"/>
      <c r="G5" s="270" t="s">
        <v>247</v>
      </c>
      <c r="H5" s="132" t="s">
        <v>248</v>
      </c>
      <c r="I5" s="132"/>
      <c r="J5" s="12"/>
      <c r="K5" s="12" t="s">
        <v>247</v>
      </c>
      <c r="L5" s="132" t="s">
        <v>248</v>
      </c>
      <c r="M5" s="270"/>
      <c r="N5" s="12" t="s">
        <v>247</v>
      </c>
      <c r="O5" s="132" t="s">
        <v>248</v>
      </c>
      <c r="P5" s="270"/>
      <c r="Q5" s="137" t="s">
        <v>247</v>
      </c>
    </row>
    <row r="6" spans="1:18" s="11" customFormat="1" ht="17.100000000000001" customHeight="1" x14ac:dyDescent="0.15">
      <c r="A6" s="19" t="s">
        <v>16</v>
      </c>
      <c r="B6" s="430" t="s">
        <v>250</v>
      </c>
      <c r="C6" s="139" t="s">
        <v>251</v>
      </c>
      <c r="D6" s="139" t="s">
        <v>252</v>
      </c>
      <c r="E6" s="106" t="s">
        <v>253</v>
      </c>
      <c r="F6" s="106" t="s">
        <v>75</v>
      </c>
      <c r="G6" s="139" t="s">
        <v>254</v>
      </c>
      <c r="H6" s="431" t="s">
        <v>249</v>
      </c>
      <c r="I6" s="432"/>
      <c r="J6" s="106" t="s">
        <v>75</v>
      </c>
      <c r="K6" s="106" t="s">
        <v>254</v>
      </c>
      <c r="L6" s="431" t="s">
        <v>249</v>
      </c>
      <c r="M6" s="433" t="s">
        <v>75</v>
      </c>
      <c r="N6" s="433" t="s">
        <v>255</v>
      </c>
      <c r="O6" s="431" t="s">
        <v>256</v>
      </c>
      <c r="P6" s="139" t="s">
        <v>257</v>
      </c>
      <c r="Q6" s="141" t="s">
        <v>258</v>
      </c>
    </row>
    <row r="7" spans="1:18" s="8" customFormat="1" ht="39.950000000000003" customHeight="1" x14ac:dyDescent="0.15">
      <c r="A7" s="12">
        <v>2013</v>
      </c>
      <c r="B7" s="297">
        <v>19</v>
      </c>
      <c r="C7" s="297">
        <v>6337</v>
      </c>
      <c r="D7" s="297">
        <v>11890</v>
      </c>
      <c r="E7" s="297">
        <v>0</v>
      </c>
      <c r="F7" s="297">
        <v>0</v>
      </c>
      <c r="G7" s="297">
        <v>0</v>
      </c>
      <c r="H7" s="297">
        <v>15</v>
      </c>
      <c r="I7" s="297"/>
      <c r="J7" s="297">
        <v>5002</v>
      </c>
      <c r="K7" s="297">
        <v>9398</v>
      </c>
      <c r="L7" s="205">
        <v>0</v>
      </c>
      <c r="M7" s="205">
        <v>0</v>
      </c>
      <c r="N7" s="205">
        <v>0</v>
      </c>
      <c r="O7" s="434">
        <v>4</v>
      </c>
      <c r="P7" s="297">
        <v>1335</v>
      </c>
      <c r="Q7" s="297">
        <v>2492</v>
      </c>
      <c r="R7" s="435"/>
    </row>
    <row r="8" spans="1:18" s="8" customFormat="1" ht="39.950000000000003" customHeight="1" x14ac:dyDescent="0.15">
      <c r="A8" s="12">
        <v>2014</v>
      </c>
      <c r="B8" s="297">
        <v>21</v>
      </c>
      <c r="C8" s="297">
        <v>7337</v>
      </c>
      <c r="D8" s="297">
        <v>12160</v>
      </c>
      <c r="E8" s="297">
        <v>0</v>
      </c>
      <c r="F8" s="297">
        <v>0</v>
      </c>
      <c r="G8" s="297">
        <v>0</v>
      </c>
      <c r="H8" s="297">
        <v>15</v>
      </c>
      <c r="I8" s="297"/>
      <c r="J8" s="297">
        <v>5002</v>
      </c>
      <c r="K8" s="297">
        <v>9276</v>
      </c>
      <c r="L8" s="205">
        <v>0</v>
      </c>
      <c r="M8" s="205">
        <v>0</v>
      </c>
      <c r="N8" s="205">
        <v>0</v>
      </c>
      <c r="O8" s="297">
        <v>6</v>
      </c>
      <c r="P8" s="297">
        <v>2335</v>
      </c>
      <c r="Q8" s="297">
        <v>2884</v>
      </c>
      <c r="R8" s="435"/>
    </row>
    <row r="9" spans="1:18" s="8" customFormat="1" ht="39.950000000000003" customHeight="1" x14ac:dyDescent="0.15">
      <c r="A9" s="12">
        <v>2015</v>
      </c>
      <c r="B9" s="436">
        <v>18</v>
      </c>
      <c r="C9" s="436">
        <v>6004</v>
      </c>
      <c r="D9" s="436">
        <v>11145</v>
      </c>
      <c r="E9" s="436">
        <v>0</v>
      </c>
      <c r="F9" s="436">
        <v>0</v>
      </c>
      <c r="G9" s="436">
        <v>0</v>
      </c>
      <c r="H9" s="436">
        <v>15</v>
      </c>
      <c r="I9" s="436"/>
      <c r="J9" s="436">
        <v>5002</v>
      </c>
      <c r="K9" s="436">
        <v>9276</v>
      </c>
      <c r="L9" s="437">
        <v>0</v>
      </c>
      <c r="M9" s="437">
        <v>0</v>
      </c>
      <c r="N9" s="437">
        <v>0</v>
      </c>
      <c r="O9" s="436">
        <v>3</v>
      </c>
      <c r="P9" s="436">
        <v>1002</v>
      </c>
      <c r="Q9" s="436">
        <v>1869</v>
      </c>
      <c r="R9" s="435"/>
    </row>
    <row r="10" spans="1:18" s="8" customFormat="1" ht="39.950000000000003" customHeight="1" x14ac:dyDescent="0.15">
      <c r="A10" s="12">
        <v>2016</v>
      </c>
      <c r="B10" s="438">
        <v>22</v>
      </c>
      <c r="C10" s="438">
        <v>7152</v>
      </c>
      <c r="D10" s="438">
        <v>13206</v>
      </c>
      <c r="E10" s="436">
        <v>0</v>
      </c>
      <c r="F10" s="436">
        <v>0</v>
      </c>
      <c r="G10" s="436">
        <v>0</v>
      </c>
      <c r="H10" s="438">
        <v>18</v>
      </c>
      <c r="I10" s="438"/>
      <c r="J10" s="438">
        <v>5992</v>
      </c>
      <c r="K10" s="438">
        <v>11145</v>
      </c>
      <c r="L10" s="437">
        <v>0</v>
      </c>
      <c r="M10" s="437">
        <v>0</v>
      </c>
      <c r="N10" s="437">
        <v>0</v>
      </c>
      <c r="O10" s="438">
        <v>4</v>
      </c>
      <c r="P10" s="438">
        <v>1160</v>
      </c>
      <c r="Q10" s="438">
        <v>2061</v>
      </c>
      <c r="R10" s="435"/>
    </row>
    <row r="11" spans="1:18" s="32" customFormat="1" ht="39.950000000000003" customHeight="1" x14ac:dyDescent="0.15">
      <c r="A11" s="237">
        <v>2017</v>
      </c>
      <c r="B11" s="439">
        <v>22</v>
      </c>
      <c r="C11" s="439">
        <v>7152</v>
      </c>
      <c r="D11" s="439">
        <v>13206</v>
      </c>
      <c r="E11" s="436">
        <v>0</v>
      </c>
      <c r="F11" s="436">
        <v>0</v>
      </c>
      <c r="G11" s="436">
        <v>0</v>
      </c>
      <c r="H11" s="439">
        <v>18</v>
      </c>
      <c r="I11" s="439"/>
      <c r="J11" s="439">
        <v>5992</v>
      </c>
      <c r="K11" s="439">
        <v>11145</v>
      </c>
      <c r="L11" s="437">
        <v>0</v>
      </c>
      <c r="M11" s="437">
        <v>0</v>
      </c>
      <c r="N11" s="437">
        <v>0</v>
      </c>
      <c r="O11" s="439">
        <v>4</v>
      </c>
      <c r="P11" s="439">
        <v>1160</v>
      </c>
      <c r="Q11" s="439">
        <v>2061</v>
      </c>
      <c r="R11" s="440"/>
    </row>
    <row r="12" spans="1:18" s="445" customFormat="1" ht="39.950000000000003" customHeight="1" x14ac:dyDescent="0.15">
      <c r="A12" s="441" t="s">
        <v>78</v>
      </c>
      <c r="B12" s="442">
        <v>7</v>
      </c>
      <c r="C12" s="442">
        <v>2325</v>
      </c>
      <c r="D12" s="442">
        <v>4361</v>
      </c>
      <c r="E12" s="436" t="s">
        <v>260</v>
      </c>
      <c r="F12" s="436" t="s">
        <v>260</v>
      </c>
      <c r="G12" s="436" t="s">
        <v>261</v>
      </c>
      <c r="H12" s="442">
        <v>4</v>
      </c>
      <c r="I12" s="442"/>
      <c r="J12" s="442">
        <v>1323</v>
      </c>
      <c r="K12" s="442">
        <v>2492</v>
      </c>
      <c r="L12" s="436" t="s">
        <v>260</v>
      </c>
      <c r="M12" s="436" t="s">
        <v>261</v>
      </c>
      <c r="N12" s="436" t="s">
        <v>262</v>
      </c>
      <c r="O12" s="443">
        <v>3</v>
      </c>
      <c r="P12" s="438">
        <v>1002</v>
      </c>
      <c r="Q12" s="438">
        <v>1869</v>
      </c>
      <c r="R12" s="444"/>
    </row>
    <row r="13" spans="1:18" s="445" customFormat="1" ht="39.950000000000003" customHeight="1" x14ac:dyDescent="0.15">
      <c r="A13" s="441" t="s">
        <v>79</v>
      </c>
      <c r="B13" s="442">
        <v>6</v>
      </c>
      <c r="C13" s="442">
        <v>1840</v>
      </c>
      <c r="D13" s="442">
        <v>3307</v>
      </c>
      <c r="E13" s="436" t="s">
        <v>260</v>
      </c>
      <c r="F13" s="436" t="s">
        <v>260</v>
      </c>
      <c r="G13" s="436" t="s">
        <v>260</v>
      </c>
      <c r="H13" s="442">
        <v>5</v>
      </c>
      <c r="I13" s="442"/>
      <c r="J13" s="442">
        <v>1682</v>
      </c>
      <c r="K13" s="442">
        <v>3115</v>
      </c>
      <c r="L13" s="436" t="s">
        <v>262</v>
      </c>
      <c r="M13" s="436" t="s">
        <v>261</v>
      </c>
      <c r="N13" s="436" t="s">
        <v>260</v>
      </c>
      <c r="O13" s="438">
        <v>1</v>
      </c>
      <c r="P13" s="438">
        <v>158</v>
      </c>
      <c r="Q13" s="438">
        <v>192</v>
      </c>
      <c r="R13" s="444"/>
    </row>
    <row r="14" spans="1:18" s="445" customFormat="1" ht="39.950000000000003" customHeight="1" x14ac:dyDescent="0.15">
      <c r="A14" s="441" t="s">
        <v>80</v>
      </c>
      <c r="B14" s="442">
        <v>2</v>
      </c>
      <c r="C14" s="442">
        <v>664</v>
      </c>
      <c r="D14" s="442">
        <v>1246</v>
      </c>
      <c r="E14" s="436" t="s">
        <v>260</v>
      </c>
      <c r="F14" s="436" t="s">
        <v>262</v>
      </c>
      <c r="G14" s="436" t="s">
        <v>262</v>
      </c>
      <c r="H14" s="442">
        <v>2</v>
      </c>
      <c r="I14" s="442"/>
      <c r="J14" s="442">
        <v>664</v>
      </c>
      <c r="K14" s="442">
        <v>1246</v>
      </c>
      <c r="L14" s="436" t="s">
        <v>260</v>
      </c>
      <c r="M14" s="436" t="s">
        <v>260</v>
      </c>
      <c r="N14" s="436" t="s">
        <v>262</v>
      </c>
      <c r="O14" s="436" t="s">
        <v>260</v>
      </c>
      <c r="P14" s="436" t="s">
        <v>260</v>
      </c>
      <c r="Q14" s="436" t="s">
        <v>260</v>
      </c>
    </row>
    <row r="15" spans="1:18" s="446" customFormat="1" ht="39.950000000000003" customHeight="1" x14ac:dyDescent="0.15">
      <c r="A15" s="441" t="s">
        <v>81</v>
      </c>
      <c r="B15" s="442">
        <v>2</v>
      </c>
      <c r="C15" s="442">
        <v>652</v>
      </c>
      <c r="D15" s="442">
        <v>1246</v>
      </c>
      <c r="E15" s="436" t="s">
        <v>261</v>
      </c>
      <c r="F15" s="436" t="s">
        <v>260</v>
      </c>
      <c r="G15" s="436" t="s">
        <v>261</v>
      </c>
      <c r="H15" s="442">
        <v>2</v>
      </c>
      <c r="I15" s="442"/>
      <c r="J15" s="442">
        <v>652</v>
      </c>
      <c r="K15" s="442">
        <v>1246</v>
      </c>
      <c r="L15" s="436" t="s">
        <v>260</v>
      </c>
      <c r="M15" s="436" t="s">
        <v>262</v>
      </c>
      <c r="N15" s="436" t="s">
        <v>260</v>
      </c>
      <c r="O15" s="436" t="s">
        <v>261</v>
      </c>
      <c r="P15" s="436" t="s">
        <v>261</v>
      </c>
      <c r="Q15" s="436" t="s">
        <v>260</v>
      </c>
    </row>
    <row r="16" spans="1:18" s="449" customFormat="1" ht="39.950000000000003" customHeight="1" x14ac:dyDescent="0.15">
      <c r="A16" s="441" t="s">
        <v>82</v>
      </c>
      <c r="B16" s="442">
        <v>1</v>
      </c>
      <c r="C16" s="442">
        <v>332</v>
      </c>
      <c r="D16" s="442">
        <v>623</v>
      </c>
      <c r="E16" s="436" t="s">
        <v>260</v>
      </c>
      <c r="F16" s="436" t="s">
        <v>260</v>
      </c>
      <c r="G16" s="436" t="s">
        <v>261</v>
      </c>
      <c r="H16" s="447">
        <v>1</v>
      </c>
      <c r="I16" s="447"/>
      <c r="J16" s="442">
        <v>332</v>
      </c>
      <c r="K16" s="448">
        <v>623</v>
      </c>
      <c r="L16" s="436" t="s">
        <v>260</v>
      </c>
      <c r="M16" s="436" t="s">
        <v>262</v>
      </c>
      <c r="N16" s="436" t="s">
        <v>262</v>
      </c>
      <c r="O16" s="436" t="s">
        <v>260</v>
      </c>
      <c r="P16" s="436" t="s">
        <v>260</v>
      </c>
      <c r="Q16" s="436" t="s">
        <v>260</v>
      </c>
    </row>
    <row r="17" spans="1:17" s="449" customFormat="1" ht="39.950000000000003" customHeight="1" x14ac:dyDescent="0.15">
      <c r="A17" s="441" t="s">
        <v>83</v>
      </c>
      <c r="B17" s="442">
        <v>2</v>
      </c>
      <c r="C17" s="442">
        <v>667</v>
      </c>
      <c r="D17" s="442">
        <v>1246</v>
      </c>
      <c r="E17" s="436" t="s">
        <v>260</v>
      </c>
      <c r="F17" s="436" t="s">
        <v>262</v>
      </c>
      <c r="G17" s="436" t="s">
        <v>262</v>
      </c>
      <c r="H17" s="447">
        <v>2</v>
      </c>
      <c r="I17" s="447"/>
      <c r="J17" s="442">
        <v>667</v>
      </c>
      <c r="K17" s="442">
        <v>1246</v>
      </c>
      <c r="L17" s="436" t="s">
        <v>260</v>
      </c>
      <c r="M17" s="436" t="s">
        <v>260</v>
      </c>
      <c r="N17" s="436" t="s">
        <v>262</v>
      </c>
      <c r="O17" s="436" t="s">
        <v>261</v>
      </c>
      <c r="P17" s="436" t="s">
        <v>260</v>
      </c>
      <c r="Q17" s="436" t="s">
        <v>260</v>
      </c>
    </row>
    <row r="18" spans="1:17" s="449" customFormat="1" ht="39.950000000000003" customHeight="1" thickBot="1" x14ac:dyDescent="0.2">
      <c r="A18" s="450" t="s">
        <v>84</v>
      </c>
      <c r="B18" s="451">
        <v>2</v>
      </c>
      <c r="C18" s="452">
        <v>672</v>
      </c>
      <c r="D18" s="452">
        <v>1177</v>
      </c>
      <c r="E18" s="453" t="s">
        <v>260</v>
      </c>
      <c r="F18" s="453" t="s">
        <v>262</v>
      </c>
      <c r="G18" s="453" t="s">
        <v>262</v>
      </c>
      <c r="H18" s="454">
        <v>2</v>
      </c>
      <c r="I18" s="447"/>
      <c r="J18" s="452">
        <v>672</v>
      </c>
      <c r="K18" s="452">
        <v>1177</v>
      </c>
      <c r="L18" s="453" t="s">
        <v>260</v>
      </c>
      <c r="M18" s="453" t="s">
        <v>260</v>
      </c>
      <c r="N18" s="453" t="s">
        <v>260</v>
      </c>
      <c r="O18" s="453" t="s">
        <v>260</v>
      </c>
      <c r="P18" s="453" t="s">
        <v>260</v>
      </c>
      <c r="Q18" s="453" t="s">
        <v>261</v>
      </c>
    </row>
    <row r="19" spans="1:17" s="47" customFormat="1" ht="12" customHeight="1" thickTop="1" x14ac:dyDescent="0.15">
      <c r="A19" s="84" t="s">
        <v>259</v>
      </c>
      <c r="B19" s="44"/>
      <c r="C19" s="44"/>
      <c r="D19" s="44"/>
      <c r="E19" s="44"/>
      <c r="F19" s="46"/>
      <c r="G19" s="44"/>
      <c r="H19" s="46"/>
      <c r="I19" s="167"/>
      <c r="J19" s="46"/>
      <c r="K19" s="46"/>
      <c r="L19" s="46"/>
      <c r="M19" s="46"/>
      <c r="N19" s="44"/>
      <c r="O19" s="44"/>
      <c r="P19" s="46"/>
    </row>
    <row r="20" spans="1:17" ht="15.75" customHeight="1" x14ac:dyDescent="0.15">
      <c r="B20" s="455"/>
      <c r="C20" s="455"/>
      <c r="D20" s="455"/>
      <c r="E20" s="455"/>
      <c r="F20" s="48"/>
      <c r="G20" s="48"/>
      <c r="H20" s="48"/>
      <c r="J20" s="48"/>
      <c r="K20" s="48"/>
      <c r="L20" s="48"/>
      <c r="M20" s="48"/>
      <c r="N20" s="48"/>
    </row>
    <row r="21" spans="1:17" x14ac:dyDescent="0.15">
      <c r="B21" s="455"/>
      <c r="C21" s="455"/>
      <c r="D21" s="455"/>
      <c r="E21" s="455"/>
      <c r="F21" s="48"/>
      <c r="G21" s="48"/>
      <c r="H21" s="48"/>
      <c r="J21" s="48"/>
      <c r="K21" s="48"/>
      <c r="L21" s="48"/>
      <c r="M21" s="48"/>
      <c r="N21" s="48"/>
    </row>
    <row r="22" spans="1:17" x14ac:dyDescent="0.15">
      <c r="B22" s="48"/>
      <c r="C22" s="48"/>
      <c r="D22" s="48"/>
      <c r="E22" s="48"/>
      <c r="F22" s="48"/>
      <c r="G22" s="48"/>
      <c r="H22" s="48"/>
      <c r="J22" s="48"/>
      <c r="K22" s="48"/>
      <c r="L22" s="48"/>
      <c r="M22" s="48"/>
      <c r="N22" s="48"/>
    </row>
    <row r="23" spans="1:17" x14ac:dyDescent="0.15">
      <c r="B23" s="168"/>
      <c r="C23" s="48"/>
      <c r="D23" s="419"/>
      <c r="E23" s="419"/>
      <c r="F23" s="48"/>
      <c r="G23" s="48"/>
      <c r="H23" s="48"/>
      <c r="J23" s="48"/>
      <c r="K23" s="48"/>
      <c r="L23" s="48"/>
      <c r="M23" s="48"/>
      <c r="N23" s="48"/>
    </row>
    <row r="24" spans="1:17" x14ac:dyDescent="0.15">
      <c r="B24" s="168"/>
      <c r="C24" s="48"/>
      <c r="D24" s="419"/>
      <c r="E24" s="419"/>
      <c r="F24" s="48"/>
      <c r="G24" s="48"/>
      <c r="H24" s="48"/>
      <c r="J24" s="48"/>
      <c r="K24" s="48"/>
      <c r="L24" s="48"/>
      <c r="M24" s="48"/>
      <c r="N24" s="48"/>
    </row>
    <row r="25" spans="1:17" x14ac:dyDescent="0.15">
      <c r="B25" s="168"/>
      <c r="C25" s="48"/>
      <c r="D25" s="419"/>
      <c r="E25" s="419"/>
      <c r="F25" s="48"/>
      <c r="G25" s="48"/>
      <c r="H25" s="48"/>
      <c r="J25" s="48"/>
      <c r="K25" s="48"/>
      <c r="L25" s="48"/>
      <c r="M25" s="48"/>
      <c r="N25" s="48"/>
    </row>
    <row r="26" spans="1:17" x14ac:dyDescent="0.15">
      <c r="B26" s="168"/>
      <c r="C26" s="48"/>
      <c r="D26" s="419"/>
      <c r="E26" s="419"/>
      <c r="F26" s="48"/>
      <c r="G26" s="48"/>
      <c r="H26" s="48"/>
      <c r="J26" s="48"/>
      <c r="K26" s="48"/>
      <c r="L26" s="48"/>
      <c r="M26" s="48"/>
      <c r="N26" s="48"/>
    </row>
    <row r="27" spans="1:17" x14ac:dyDescent="0.15">
      <c r="B27" s="168"/>
      <c r="C27" s="48"/>
      <c r="D27" s="419"/>
      <c r="E27" s="419"/>
      <c r="F27" s="48"/>
      <c r="G27" s="48"/>
      <c r="H27" s="48"/>
      <c r="J27" s="48"/>
      <c r="K27" s="48"/>
      <c r="L27" s="48"/>
      <c r="M27" s="48"/>
      <c r="N27" s="48"/>
    </row>
    <row r="28" spans="1:17" x14ac:dyDescent="0.15">
      <c r="B28" s="455"/>
      <c r="C28" s="422"/>
      <c r="H28" s="422"/>
      <c r="I28" s="419"/>
      <c r="J28" s="422"/>
      <c r="K28" s="422"/>
      <c r="P28" s="419"/>
      <c r="Q28" s="419"/>
    </row>
    <row r="29" spans="1:17" x14ac:dyDescent="0.15">
      <c r="B29" s="455"/>
      <c r="C29" s="422"/>
      <c r="H29" s="422"/>
      <c r="I29" s="419"/>
      <c r="J29" s="422"/>
      <c r="K29" s="422"/>
      <c r="P29" s="419"/>
      <c r="Q29" s="419"/>
    </row>
    <row r="30" spans="1:17" x14ac:dyDescent="0.15">
      <c r="B30" s="455"/>
      <c r="C30" s="422"/>
      <c r="H30" s="422"/>
      <c r="I30" s="419"/>
      <c r="J30" s="422"/>
      <c r="K30" s="422"/>
      <c r="P30" s="419"/>
      <c r="Q30" s="419"/>
    </row>
    <row r="31" spans="1:17" x14ac:dyDescent="0.15">
      <c r="B31" s="455"/>
      <c r="C31" s="422"/>
      <c r="H31" s="422"/>
      <c r="I31" s="419"/>
      <c r="J31" s="422"/>
      <c r="K31" s="422"/>
      <c r="P31" s="419"/>
      <c r="Q31" s="419"/>
    </row>
    <row r="32" spans="1:17" x14ac:dyDescent="0.15">
      <c r="B32" s="455"/>
      <c r="C32" s="422"/>
      <c r="H32" s="422"/>
      <c r="I32" s="419"/>
      <c r="J32" s="422"/>
      <c r="K32" s="422"/>
      <c r="P32" s="419"/>
      <c r="Q32" s="419"/>
    </row>
    <row r="33" spans="2:17" x14ac:dyDescent="0.15">
      <c r="B33" s="455"/>
      <c r="C33" s="422"/>
      <c r="H33" s="422"/>
      <c r="I33" s="419"/>
      <c r="J33" s="422"/>
      <c r="K33" s="422"/>
      <c r="P33" s="419"/>
      <c r="Q33" s="419"/>
    </row>
    <row r="34" spans="2:17" x14ac:dyDescent="0.15">
      <c r="B34" s="455"/>
      <c r="C34" s="422"/>
      <c r="H34" s="422"/>
      <c r="I34" s="419"/>
      <c r="J34" s="422"/>
      <c r="K34" s="422"/>
      <c r="P34" s="419"/>
      <c r="Q34" s="419"/>
    </row>
    <row r="35" spans="2:17" x14ac:dyDescent="0.15">
      <c r="B35" s="455"/>
      <c r="C35" s="422"/>
      <c r="H35" s="422"/>
      <c r="I35" s="419"/>
      <c r="J35" s="422"/>
      <c r="K35" s="422"/>
      <c r="P35" s="419"/>
      <c r="Q35" s="419"/>
    </row>
    <row r="36" spans="2:17" x14ac:dyDescent="0.15">
      <c r="B36" s="455"/>
      <c r="C36" s="422"/>
      <c r="H36" s="422"/>
      <c r="I36" s="419"/>
      <c r="J36" s="422"/>
      <c r="K36" s="422"/>
      <c r="P36" s="419"/>
      <c r="Q36" s="419"/>
    </row>
    <row r="37" spans="2:17" x14ac:dyDescent="0.15">
      <c r="B37" s="455"/>
      <c r="C37" s="422"/>
      <c r="H37" s="422"/>
      <c r="I37" s="419"/>
      <c r="J37" s="422"/>
      <c r="K37" s="422"/>
      <c r="P37" s="419"/>
      <c r="Q37" s="419"/>
    </row>
    <row r="38" spans="2:17" x14ac:dyDescent="0.15">
      <c r="B38" s="455"/>
      <c r="C38" s="422"/>
      <c r="H38" s="422"/>
      <c r="I38" s="419"/>
      <c r="J38" s="422"/>
      <c r="K38" s="422"/>
      <c r="P38" s="419"/>
      <c r="Q38" s="419"/>
    </row>
    <row r="39" spans="2:17" x14ac:dyDescent="0.15">
      <c r="B39" s="455"/>
      <c r="C39" s="422"/>
      <c r="H39" s="422"/>
      <c r="I39" s="419"/>
      <c r="J39" s="422"/>
      <c r="K39" s="422"/>
      <c r="P39" s="419"/>
      <c r="Q39" s="419"/>
    </row>
    <row r="40" spans="2:17" x14ac:dyDescent="0.15">
      <c r="B40" s="455"/>
      <c r="C40" s="422"/>
      <c r="H40" s="422"/>
      <c r="I40" s="419"/>
      <c r="J40" s="422"/>
      <c r="K40" s="422"/>
      <c r="P40" s="419"/>
      <c r="Q40" s="419"/>
    </row>
    <row r="41" spans="2:17" x14ac:dyDescent="0.15">
      <c r="B41" s="455"/>
      <c r="C41" s="422"/>
      <c r="H41" s="422"/>
      <c r="I41" s="419"/>
      <c r="J41" s="422"/>
      <c r="K41" s="422"/>
      <c r="P41" s="419"/>
      <c r="Q41" s="419"/>
    </row>
    <row r="42" spans="2:17" x14ac:dyDescent="0.15">
      <c r="B42" s="455"/>
      <c r="C42" s="422"/>
      <c r="H42" s="422"/>
      <c r="I42" s="419"/>
      <c r="J42" s="422"/>
      <c r="K42" s="422"/>
      <c r="P42" s="419"/>
      <c r="Q42" s="419"/>
    </row>
    <row r="43" spans="2:17" x14ac:dyDescent="0.15">
      <c r="B43" s="455"/>
      <c r="C43" s="422"/>
      <c r="H43" s="422"/>
      <c r="I43" s="419"/>
      <c r="J43" s="422"/>
      <c r="K43" s="422"/>
      <c r="P43" s="419"/>
      <c r="Q43" s="419"/>
    </row>
    <row r="44" spans="2:17" x14ac:dyDescent="0.15">
      <c r="B44" s="455"/>
      <c r="C44" s="422"/>
      <c r="H44" s="422"/>
      <c r="I44" s="419"/>
      <c r="J44" s="422"/>
      <c r="K44" s="422"/>
      <c r="P44" s="419"/>
      <c r="Q44" s="419"/>
    </row>
    <row r="45" spans="2:17" x14ac:dyDescent="0.15">
      <c r="B45" s="455"/>
      <c r="C45" s="422"/>
      <c r="H45" s="422"/>
      <c r="I45" s="419"/>
      <c r="J45" s="422"/>
      <c r="K45" s="422"/>
      <c r="P45" s="419"/>
      <c r="Q45" s="419"/>
    </row>
    <row r="46" spans="2:17" x14ac:dyDescent="0.15">
      <c r="B46" s="455"/>
      <c r="C46" s="422"/>
      <c r="H46" s="422"/>
      <c r="I46" s="419"/>
      <c r="J46" s="422"/>
      <c r="K46" s="422"/>
      <c r="P46" s="419"/>
      <c r="Q46" s="419"/>
    </row>
    <row r="47" spans="2:17" x14ac:dyDescent="0.15">
      <c r="B47" s="455"/>
      <c r="C47" s="422"/>
      <c r="H47" s="422"/>
      <c r="I47" s="419"/>
      <c r="J47" s="422"/>
      <c r="K47" s="422"/>
      <c r="P47" s="419"/>
      <c r="Q47" s="419"/>
    </row>
    <row r="48" spans="2:17" x14ac:dyDescent="0.15">
      <c r="B48" s="455"/>
      <c r="C48" s="422"/>
      <c r="H48" s="422"/>
      <c r="I48" s="419"/>
      <c r="J48" s="422"/>
      <c r="K48" s="422"/>
      <c r="P48" s="419"/>
      <c r="Q48" s="419"/>
    </row>
    <row r="49" spans="2:17" x14ac:dyDescent="0.15">
      <c r="B49" s="455"/>
      <c r="C49" s="422"/>
      <c r="H49" s="422"/>
      <c r="I49" s="419"/>
      <c r="J49" s="422"/>
      <c r="K49" s="422"/>
      <c r="P49" s="419"/>
      <c r="Q49" s="419"/>
    </row>
    <row r="50" spans="2:17" x14ac:dyDescent="0.15">
      <c r="B50" s="455"/>
      <c r="C50" s="422"/>
      <c r="H50" s="422"/>
      <c r="I50" s="419"/>
      <c r="J50" s="422"/>
      <c r="K50" s="422"/>
      <c r="P50" s="419"/>
      <c r="Q50" s="419"/>
    </row>
    <row r="51" spans="2:17" x14ac:dyDescent="0.15">
      <c r="B51" s="455"/>
      <c r="C51" s="422"/>
      <c r="H51" s="422"/>
      <c r="I51" s="419"/>
      <c r="J51" s="422"/>
      <c r="K51" s="422"/>
      <c r="P51" s="419"/>
      <c r="Q51" s="419"/>
    </row>
    <row r="52" spans="2:17" x14ac:dyDescent="0.15">
      <c r="B52" s="455"/>
      <c r="C52" s="422"/>
      <c r="H52" s="422"/>
      <c r="I52" s="419"/>
      <c r="J52" s="422"/>
      <c r="K52" s="422"/>
      <c r="P52" s="419"/>
      <c r="Q52" s="419"/>
    </row>
    <row r="53" spans="2:17" x14ac:dyDescent="0.15">
      <c r="B53" s="455"/>
      <c r="C53" s="422"/>
      <c r="H53" s="422"/>
      <c r="I53" s="419"/>
      <c r="J53" s="422"/>
      <c r="K53" s="422"/>
      <c r="P53" s="419"/>
      <c r="Q53" s="419"/>
    </row>
    <row r="54" spans="2:17" x14ac:dyDescent="0.15">
      <c r="B54" s="455"/>
      <c r="C54" s="422"/>
      <c r="H54" s="422"/>
      <c r="I54" s="419"/>
      <c r="J54" s="422"/>
      <c r="K54" s="422"/>
      <c r="P54" s="419"/>
      <c r="Q54" s="419"/>
    </row>
    <row r="55" spans="2:17" x14ac:dyDescent="0.15">
      <c r="B55" s="455"/>
      <c r="C55" s="422"/>
      <c r="H55" s="422"/>
      <c r="I55" s="419"/>
      <c r="J55" s="422"/>
      <c r="K55" s="422"/>
      <c r="P55" s="419"/>
      <c r="Q55" s="419"/>
    </row>
    <row r="56" spans="2:17" x14ac:dyDescent="0.15">
      <c r="B56" s="455"/>
      <c r="C56" s="422"/>
      <c r="H56" s="422"/>
      <c r="I56" s="419"/>
      <c r="J56" s="422"/>
      <c r="K56" s="422"/>
      <c r="P56" s="419"/>
      <c r="Q56" s="419"/>
    </row>
    <row r="57" spans="2:17" x14ac:dyDescent="0.15">
      <c r="B57" s="455"/>
      <c r="C57" s="422"/>
      <c r="H57" s="422"/>
      <c r="I57" s="419"/>
      <c r="J57" s="422"/>
      <c r="K57" s="422"/>
      <c r="P57" s="419"/>
      <c r="Q57" s="419"/>
    </row>
    <row r="58" spans="2:17" x14ac:dyDescent="0.15">
      <c r="B58" s="455"/>
      <c r="C58" s="422"/>
      <c r="H58" s="422"/>
      <c r="I58" s="419"/>
      <c r="J58" s="422"/>
      <c r="K58" s="422"/>
      <c r="P58" s="419"/>
      <c r="Q58" s="419"/>
    </row>
    <row r="59" spans="2:17" x14ac:dyDescent="0.15">
      <c r="B59" s="455"/>
      <c r="C59" s="422"/>
      <c r="H59" s="422"/>
      <c r="I59" s="419"/>
      <c r="J59" s="422"/>
      <c r="K59" s="422"/>
      <c r="P59" s="419"/>
      <c r="Q59" s="419"/>
    </row>
    <row r="60" spans="2:17" x14ac:dyDescent="0.15">
      <c r="B60" s="455"/>
      <c r="C60" s="422"/>
      <c r="H60" s="422"/>
      <c r="I60" s="419"/>
      <c r="J60" s="422"/>
      <c r="K60" s="422"/>
      <c r="P60" s="419"/>
      <c r="Q60" s="419"/>
    </row>
    <row r="61" spans="2:17" x14ac:dyDescent="0.15">
      <c r="B61" s="455"/>
      <c r="C61" s="422"/>
      <c r="H61" s="422"/>
      <c r="I61" s="419"/>
      <c r="J61" s="422"/>
      <c r="K61" s="422"/>
      <c r="P61" s="419"/>
      <c r="Q61" s="419"/>
    </row>
    <row r="62" spans="2:17" x14ac:dyDescent="0.15">
      <c r="B62" s="455"/>
      <c r="C62" s="422"/>
      <c r="H62" s="422"/>
      <c r="I62" s="419"/>
      <c r="J62" s="422"/>
      <c r="K62" s="422"/>
      <c r="P62" s="419"/>
      <c r="Q62" s="419"/>
    </row>
    <row r="63" spans="2:17" x14ac:dyDescent="0.15">
      <c r="B63" s="455"/>
      <c r="C63" s="422"/>
      <c r="H63" s="422"/>
      <c r="I63" s="419"/>
      <c r="J63" s="422"/>
      <c r="K63" s="422"/>
      <c r="P63" s="419"/>
      <c r="Q63" s="419"/>
    </row>
    <row r="64" spans="2:17" x14ac:dyDescent="0.15">
      <c r="B64" s="455"/>
      <c r="C64" s="422"/>
      <c r="H64" s="422"/>
      <c r="I64" s="419"/>
      <c r="J64" s="422"/>
      <c r="K64" s="422"/>
      <c r="P64" s="419"/>
      <c r="Q64" s="419"/>
    </row>
    <row r="65" spans="2:17" x14ac:dyDescent="0.15">
      <c r="B65" s="455"/>
      <c r="C65" s="422"/>
      <c r="H65" s="422"/>
      <c r="I65" s="419"/>
      <c r="J65" s="422"/>
      <c r="K65" s="422"/>
      <c r="P65" s="419"/>
      <c r="Q65" s="419"/>
    </row>
    <row r="66" spans="2:17" x14ac:dyDescent="0.15">
      <c r="B66" s="455"/>
      <c r="C66" s="422"/>
      <c r="H66" s="422"/>
      <c r="I66" s="419"/>
      <c r="J66" s="422"/>
      <c r="K66" s="422"/>
      <c r="P66" s="419"/>
      <c r="Q66" s="419"/>
    </row>
    <row r="67" spans="2:17" x14ac:dyDescent="0.15">
      <c r="B67" s="455"/>
      <c r="C67" s="422"/>
      <c r="H67" s="422"/>
      <c r="I67" s="419"/>
      <c r="J67" s="422"/>
      <c r="K67" s="422"/>
      <c r="P67" s="419"/>
      <c r="Q67" s="419"/>
    </row>
    <row r="68" spans="2:17" x14ac:dyDescent="0.15">
      <c r="B68" s="455"/>
      <c r="C68" s="422"/>
      <c r="H68" s="422"/>
      <c r="I68" s="419"/>
      <c r="J68" s="422"/>
      <c r="K68" s="422"/>
      <c r="P68" s="419"/>
      <c r="Q68" s="419"/>
    </row>
    <row r="69" spans="2:17" x14ac:dyDescent="0.15">
      <c r="B69" s="455"/>
      <c r="C69" s="422"/>
      <c r="H69" s="422"/>
      <c r="I69" s="419"/>
      <c r="J69" s="422"/>
      <c r="K69" s="422"/>
      <c r="P69" s="419"/>
      <c r="Q69" s="419"/>
    </row>
    <row r="70" spans="2:17" x14ac:dyDescent="0.15">
      <c r="B70" s="455"/>
      <c r="C70" s="422"/>
      <c r="H70" s="422"/>
      <c r="I70" s="419"/>
      <c r="J70" s="422"/>
      <c r="K70" s="422"/>
      <c r="P70" s="419"/>
      <c r="Q70" s="419"/>
    </row>
    <row r="71" spans="2:17" x14ac:dyDescent="0.15">
      <c r="B71" s="455"/>
      <c r="C71" s="422"/>
      <c r="H71" s="422"/>
      <c r="I71" s="419"/>
      <c r="J71" s="422"/>
      <c r="K71" s="422"/>
      <c r="P71" s="419"/>
      <c r="Q71" s="419"/>
    </row>
    <row r="72" spans="2:17" x14ac:dyDescent="0.15">
      <c r="B72" s="455"/>
      <c r="C72" s="422"/>
      <c r="H72" s="422"/>
      <c r="I72" s="419"/>
      <c r="J72" s="422"/>
      <c r="K72" s="422"/>
      <c r="P72" s="419"/>
      <c r="Q72" s="419"/>
    </row>
    <row r="73" spans="2:17" x14ac:dyDescent="0.15">
      <c r="B73" s="455"/>
      <c r="C73" s="422"/>
      <c r="H73" s="422"/>
      <c r="I73" s="419"/>
      <c r="J73" s="422"/>
      <c r="K73" s="422"/>
      <c r="P73" s="419"/>
      <c r="Q73" s="419"/>
    </row>
    <row r="74" spans="2:17" x14ac:dyDescent="0.15">
      <c r="B74" s="455"/>
      <c r="C74" s="422"/>
      <c r="H74" s="422"/>
      <c r="I74" s="419"/>
      <c r="J74" s="422"/>
      <c r="K74" s="422"/>
      <c r="P74" s="419"/>
      <c r="Q74" s="419"/>
    </row>
    <row r="75" spans="2:17" x14ac:dyDescent="0.15">
      <c r="B75" s="455"/>
      <c r="C75" s="422"/>
      <c r="H75" s="422"/>
      <c r="I75" s="419"/>
      <c r="J75" s="422"/>
      <c r="K75" s="422"/>
      <c r="P75" s="419"/>
      <c r="Q75" s="419"/>
    </row>
    <row r="76" spans="2:17" x14ac:dyDescent="0.15">
      <c r="B76" s="455"/>
      <c r="C76" s="422"/>
      <c r="H76" s="422"/>
      <c r="I76" s="419"/>
      <c r="J76" s="422"/>
      <c r="K76" s="422"/>
      <c r="P76" s="419"/>
      <c r="Q76" s="419"/>
    </row>
    <row r="77" spans="2:17" x14ac:dyDescent="0.15">
      <c r="B77" s="455"/>
      <c r="C77" s="422"/>
      <c r="H77" s="422"/>
      <c r="I77" s="419"/>
      <c r="J77" s="422"/>
      <c r="K77" s="422"/>
      <c r="P77" s="419"/>
      <c r="Q77" s="419"/>
    </row>
    <row r="78" spans="2:17" x14ac:dyDescent="0.15">
      <c r="B78" s="455"/>
      <c r="C78" s="422"/>
      <c r="H78" s="422"/>
      <c r="I78" s="419"/>
      <c r="J78" s="422"/>
      <c r="K78" s="422"/>
      <c r="P78" s="419"/>
      <c r="Q78" s="419"/>
    </row>
    <row r="79" spans="2:17" x14ac:dyDescent="0.15">
      <c r="B79" s="455"/>
      <c r="C79" s="422"/>
      <c r="H79" s="422"/>
      <c r="I79" s="419"/>
      <c r="J79" s="422"/>
      <c r="K79" s="422"/>
      <c r="P79" s="419"/>
      <c r="Q79" s="419"/>
    </row>
    <row r="80" spans="2:17" x14ac:dyDescent="0.15">
      <c r="B80" s="455"/>
      <c r="C80" s="422"/>
      <c r="H80" s="422"/>
      <c r="I80" s="419"/>
      <c r="J80" s="422"/>
      <c r="K80" s="422"/>
      <c r="P80" s="419"/>
      <c r="Q80" s="419"/>
    </row>
    <row r="81" spans="2:17" x14ac:dyDescent="0.15">
      <c r="B81" s="455"/>
      <c r="C81" s="422"/>
      <c r="H81" s="422"/>
      <c r="I81" s="419"/>
      <c r="J81" s="422"/>
      <c r="K81" s="422"/>
      <c r="P81" s="419"/>
      <c r="Q81" s="419"/>
    </row>
    <row r="82" spans="2:17" x14ac:dyDescent="0.15">
      <c r="B82" s="455"/>
      <c r="C82" s="422"/>
      <c r="H82" s="422"/>
      <c r="I82" s="419"/>
      <c r="J82" s="422"/>
      <c r="K82" s="422"/>
      <c r="P82" s="419"/>
      <c r="Q82" s="419"/>
    </row>
    <row r="83" spans="2:17" x14ac:dyDescent="0.15">
      <c r="B83" s="455"/>
      <c r="C83" s="422"/>
      <c r="H83" s="422"/>
      <c r="I83" s="419"/>
      <c r="J83" s="422"/>
      <c r="K83" s="422"/>
      <c r="P83" s="419"/>
      <c r="Q83" s="419"/>
    </row>
    <row r="84" spans="2:17" x14ac:dyDescent="0.15">
      <c r="B84" s="455"/>
      <c r="C84" s="422"/>
      <c r="H84" s="422"/>
      <c r="I84" s="419"/>
      <c r="J84" s="422"/>
      <c r="K84" s="422"/>
      <c r="P84" s="419"/>
      <c r="Q84" s="419"/>
    </row>
    <row r="85" spans="2:17" x14ac:dyDescent="0.15">
      <c r="B85" s="455"/>
      <c r="C85" s="422"/>
      <c r="H85" s="422"/>
      <c r="I85" s="419"/>
      <c r="J85" s="422"/>
      <c r="K85" s="422"/>
      <c r="P85" s="419"/>
      <c r="Q85" s="419"/>
    </row>
    <row r="86" spans="2:17" x14ac:dyDescent="0.15">
      <c r="B86" s="455"/>
      <c r="C86" s="422"/>
      <c r="H86" s="422"/>
      <c r="I86" s="419"/>
      <c r="J86" s="422"/>
      <c r="K86" s="422"/>
      <c r="P86" s="419"/>
      <c r="Q86" s="419"/>
    </row>
    <row r="87" spans="2:17" x14ac:dyDescent="0.15">
      <c r="B87" s="455"/>
      <c r="C87" s="422"/>
      <c r="H87" s="422"/>
      <c r="I87" s="419"/>
      <c r="J87" s="422"/>
      <c r="K87" s="422"/>
      <c r="P87" s="419"/>
      <c r="Q87" s="419"/>
    </row>
    <row r="88" spans="2:17" x14ac:dyDescent="0.15">
      <c r="B88" s="455"/>
      <c r="C88" s="422"/>
      <c r="H88" s="422"/>
      <c r="I88" s="419"/>
      <c r="J88" s="422"/>
      <c r="K88" s="422"/>
      <c r="P88" s="419"/>
      <c r="Q88" s="419"/>
    </row>
    <row r="89" spans="2:17" x14ac:dyDescent="0.15">
      <c r="B89" s="455"/>
      <c r="C89" s="422"/>
      <c r="H89" s="422"/>
      <c r="I89" s="419"/>
      <c r="J89" s="422"/>
      <c r="K89" s="422"/>
      <c r="P89" s="419"/>
      <c r="Q89" s="419"/>
    </row>
    <row r="90" spans="2:17" x14ac:dyDescent="0.15">
      <c r="B90" s="455"/>
      <c r="C90" s="422"/>
      <c r="H90" s="422"/>
      <c r="I90" s="419"/>
      <c r="J90" s="422"/>
      <c r="K90" s="422"/>
      <c r="P90" s="419"/>
      <c r="Q90" s="419"/>
    </row>
    <row r="91" spans="2:17" x14ac:dyDescent="0.15">
      <c r="B91" s="455"/>
      <c r="C91" s="422"/>
      <c r="H91" s="422"/>
      <c r="I91" s="419"/>
      <c r="J91" s="422"/>
      <c r="K91" s="422"/>
      <c r="P91" s="419"/>
      <c r="Q91" s="419"/>
    </row>
    <row r="92" spans="2:17" x14ac:dyDescent="0.15">
      <c r="B92" s="455"/>
      <c r="C92" s="422"/>
      <c r="H92" s="422"/>
      <c r="I92" s="419"/>
      <c r="J92" s="422"/>
      <c r="K92" s="422"/>
      <c r="P92" s="419"/>
      <c r="Q92" s="419"/>
    </row>
    <row r="93" spans="2:17" x14ac:dyDescent="0.15">
      <c r="B93" s="455"/>
      <c r="C93" s="422"/>
      <c r="H93" s="422"/>
      <c r="I93" s="419"/>
      <c r="J93" s="422"/>
      <c r="K93" s="422"/>
      <c r="P93" s="419"/>
      <c r="Q93" s="419"/>
    </row>
    <row r="94" spans="2:17" x14ac:dyDescent="0.15">
      <c r="B94" s="455"/>
      <c r="C94" s="422"/>
      <c r="H94" s="422"/>
      <c r="I94" s="419"/>
      <c r="J94" s="422"/>
      <c r="K94" s="422"/>
      <c r="P94" s="419"/>
      <c r="Q94" s="419"/>
    </row>
    <row r="95" spans="2:17" x14ac:dyDescent="0.15">
      <c r="B95" s="455"/>
      <c r="C95" s="422"/>
      <c r="H95" s="422"/>
      <c r="I95" s="419"/>
      <c r="J95" s="422"/>
      <c r="K95" s="422"/>
      <c r="P95" s="419"/>
      <c r="Q95" s="419"/>
    </row>
    <row r="96" spans="2:17" x14ac:dyDescent="0.15">
      <c r="B96" s="455"/>
      <c r="C96" s="422"/>
      <c r="H96" s="422"/>
      <c r="I96" s="419"/>
      <c r="J96" s="422"/>
      <c r="K96" s="422"/>
      <c r="P96" s="419"/>
      <c r="Q96" s="419"/>
    </row>
    <row r="97" spans="2:17" x14ac:dyDescent="0.15">
      <c r="B97" s="455"/>
      <c r="C97" s="422"/>
      <c r="H97" s="422"/>
      <c r="I97" s="419"/>
      <c r="J97" s="422"/>
      <c r="K97" s="422"/>
      <c r="P97" s="419"/>
      <c r="Q97" s="419"/>
    </row>
    <row r="98" spans="2:17" x14ac:dyDescent="0.15">
      <c r="B98" s="455"/>
      <c r="C98" s="422"/>
      <c r="H98" s="422"/>
      <c r="I98" s="419"/>
      <c r="J98" s="422"/>
      <c r="K98" s="422"/>
      <c r="P98" s="419"/>
      <c r="Q98" s="419"/>
    </row>
    <row r="99" spans="2:17" x14ac:dyDescent="0.15">
      <c r="B99" s="455"/>
      <c r="C99" s="422"/>
      <c r="H99" s="422"/>
      <c r="I99" s="419"/>
      <c r="J99" s="422"/>
      <c r="K99" s="422"/>
      <c r="P99" s="419"/>
      <c r="Q99" s="419"/>
    </row>
    <row r="100" spans="2:17" x14ac:dyDescent="0.15">
      <c r="B100" s="455"/>
      <c r="C100" s="422"/>
      <c r="H100" s="422"/>
      <c r="I100" s="419"/>
      <c r="J100" s="422"/>
      <c r="K100" s="422"/>
      <c r="P100" s="419"/>
      <c r="Q100" s="419"/>
    </row>
    <row r="101" spans="2:17" x14ac:dyDescent="0.15">
      <c r="B101" s="455"/>
      <c r="C101" s="422"/>
      <c r="H101" s="422"/>
      <c r="I101" s="419"/>
      <c r="J101" s="422"/>
      <c r="K101" s="422"/>
      <c r="P101" s="419"/>
      <c r="Q101" s="419"/>
    </row>
    <row r="102" spans="2:17" x14ac:dyDescent="0.15">
      <c r="B102" s="455"/>
      <c r="C102" s="422"/>
      <c r="H102" s="422"/>
      <c r="I102" s="419"/>
      <c r="J102" s="422"/>
      <c r="K102" s="422"/>
      <c r="P102" s="419"/>
      <c r="Q102" s="419"/>
    </row>
    <row r="103" spans="2:17" x14ac:dyDescent="0.15">
      <c r="B103" s="455"/>
      <c r="C103" s="422"/>
      <c r="H103" s="422"/>
      <c r="I103" s="419"/>
      <c r="J103" s="422"/>
      <c r="K103" s="422"/>
      <c r="P103" s="419"/>
      <c r="Q103" s="419"/>
    </row>
    <row r="104" spans="2:17" x14ac:dyDescent="0.15">
      <c r="B104" s="455"/>
      <c r="C104" s="422"/>
      <c r="H104" s="422"/>
      <c r="I104" s="419"/>
      <c r="J104" s="422"/>
      <c r="K104" s="422"/>
      <c r="P104" s="419"/>
      <c r="Q104" s="419"/>
    </row>
    <row r="105" spans="2:17" x14ac:dyDescent="0.15">
      <c r="B105" s="455"/>
      <c r="C105" s="422"/>
      <c r="H105" s="422"/>
      <c r="I105" s="419"/>
      <c r="J105" s="422"/>
      <c r="K105" s="422"/>
      <c r="P105" s="419"/>
      <c r="Q105" s="419"/>
    </row>
    <row r="106" spans="2:17" x14ac:dyDescent="0.15">
      <c r="B106" s="455"/>
      <c r="C106" s="422"/>
      <c r="H106" s="422"/>
      <c r="I106" s="419"/>
      <c r="J106" s="422"/>
      <c r="K106" s="422"/>
      <c r="P106" s="419"/>
      <c r="Q106" s="419"/>
    </row>
    <row r="107" spans="2:17" x14ac:dyDescent="0.15">
      <c r="B107" s="455"/>
      <c r="C107" s="422"/>
      <c r="H107" s="422"/>
      <c r="I107" s="419"/>
      <c r="J107" s="422"/>
      <c r="K107" s="422"/>
      <c r="P107" s="419"/>
      <c r="Q107" s="419"/>
    </row>
    <row r="108" spans="2:17" x14ac:dyDescent="0.15">
      <c r="B108" s="455"/>
      <c r="C108" s="422"/>
      <c r="H108" s="422"/>
      <c r="I108" s="419"/>
      <c r="J108" s="422"/>
      <c r="K108" s="422"/>
      <c r="P108" s="419"/>
      <c r="Q108" s="419"/>
    </row>
    <row r="109" spans="2:17" x14ac:dyDescent="0.15">
      <c r="B109" s="455"/>
      <c r="C109" s="422"/>
      <c r="H109" s="422"/>
      <c r="I109" s="419"/>
      <c r="J109" s="422"/>
      <c r="K109" s="422"/>
      <c r="P109" s="419"/>
      <c r="Q109" s="419"/>
    </row>
    <row r="110" spans="2:17" x14ac:dyDescent="0.15">
      <c r="B110" s="455"/>
      <c r="C110" s="422"/>
      <c r="H110" s="422"/>
      <c r="I110" s="419"/>
      <c r="J110" s="422"/>
      <c r="K110" s="422"/>
      <c r="P110" s="419"/>
      <c r="Q110" s="419"/>
    </row>
    <row r="111" spans="2:17" x14ac:dyDescent="0.15">
      <c r="B111" s="455"/>
      <c r="C111" s="422"/>
      <c r="H111" s="422"/>
      <c r="I111" s="419"/>
      <c r="J111" s="422"/>
      <c r="K111" s="422"/>
      <c r="P111" s="419"/>
      <c r="Q111" s="419"/>
    </row>
    <row r="112" spans="2:17" x14ac:dyDescent="0.15">
      <c r="B112" s="455"/>
      <c r="C112" s="422"/>
      <c r="H112" s="422"/>
      <c r="I112" s="419"/>
      <c r="J112" s="422"/>
      <c r="K112" s="422"/>
      <c r="P112" s="419"/>
      <c r="Q112" s="419"/>
    </row>
    <row r="113" spans="2:17" x14ac:dyDescent="0.15">
      <c r="B113" s="455"/>
      <c r="C113" s="422"/>
      <c r="H113" s="422"/>
      <c r="I113" s="419"/>
      <c r="J113" s="422"/>
      <c r="K113" s="422"/>
      <c r="P113" s="419"/>
      <c r="Q113" s="419"/>
    </row>
    <row r="114" spans="2:17" x14ac:dyDescent="0.15">
      <c r="B114" s="455"/>
      <c r="C114" s="422"/>
      <c r="H114" s="422"/>
      <c r="I114" s="419"/>
      <c r="J114" s="422"/>
      <c r="K114" s="422"/>
      <c r="P114" s="419"/>
      <c r="Q114" s="419"/>
    </row>
    <row r="115" spans="2:17" x14ac:dyDescent="0.15">
      <c r="B115" s="455"/>
      <c r="C115" s="422"/>
      <c r="H115" s="422"/>
      <c r="I115" s="419"/>
      <c r="J115" s="422"/>
      <c r="K115" s="422"/>
      <c r="P115" s="419"/>
      <c r="Q115" s="419"/>
    </row>
    <row r="116" spans="2:17" x14ac:dyDescent="0.15">
      <c r="B116" s="455"/>
      <c r="C116" s="422"/>
      <c r="H116" s="422"/>
      <c r="I116" s="419"/>
      <c r="J116" s="422"/>
      <c r="K116" s="422"/>
      <c r="P116" s="419"/>
      <c r="Q116" s="419"/>
    </row>
    <row r="117" spans="2:17" x14ac:dyDescent="0.15">
      <c r="B117" s="455"/>
      <c r="C117" s="422"/>
      <c r="H117" s="422"/>
      <c r="I117" s="419"/>
      <c r="J117" s="422"/>
      <c r="K117" s="422"/>
      <c r="P117" s="419"/>
      <c r="Q117" s="419"/>
    </row>
    <row r="118" spans="2:17" x14ac:dyDescent="0.15">
      <c r="B118" s="455"/>
      <c r="C118" s="422"/>
      <c r="H118" s="422"/>
      <c r="I118" s="419"/>
      <c r="J118" s="422"/>
      <c r="K118" s="422"/>
      <c r="P118" s="419"/>
      <c r="Q118" s="419"/>
    </row>
    <row r="119" spans="2:17" x14ac:dyDescent="0.15">
      <c r="B119" s="455"/>
      <c r="C119" s="422"/>
      <c r="H119" s="422"/>
      <c r="I119" s="419"/>
      <c r="J119" s="422"/>
      <c r="K119" s="422"/>
      <c r="P119" s="419"/>
      <c r="Q119" s="419"/>
    </row>
    <row r="120" spans="2:17" x14ac:dyDescent="0.15">
      <c r="B120" s="455"/>
      <c r="C120" s="422"/>
      <c r="H120" s="422"/>
      <c r="I120" s="419"/>
      <c r="J120" s="422"/>
      <c r="K120" s="422"/>
      <c r="P120" s="419"/>
      <c r="Q120" s="419"/>
    </row>
    <row r="121" spans="2:17" x14ac:dyDescent="0.15">
      <c r="B121" s="455"/>
      <c r="C121" s="422"/>
      <c r="H121" s="422"/>
      <c r="I121" s="419"/>
      <c r="J121" s="422"/>
      <c r="K121" s="422"/>
      <c r="P121" s="419"/>
      <c r="Q121" s="419"/>
    </row>
    <row r="122" spans="2:17" x14ac:dyDescent="0.15">
      <c r="B122" s="455"/>
      <c r="H122" s="422"/>
      <c r="I122" s="419"/>
      <c r="J122" s="422"/>
      <c r="K122" s="422"/>
      <c r="P122" s="419"/>
      <c r="Q122" s="419"/>
    </row>
    <row r="123" spans="2:17" x14ac:dyDescent="0.15">
      <c r="B123" s="455"/>
      <c r="H123" s="422"/>
      <c r="I123" s="419"/>
      <c r="J123" s="422"/>
      <c r="K123" s="422"/>
      <c r="P123" s="419"/>
      <c r="Q123" s="419"/>
    </row>
    <row r="124" spans="2:17" x14ac:dyDescent="0.15">
      <c r="B124" s="455"/>
      <c r="H124" s="422"/>
      <c r="I124" s="419"/>
      <c r="J124" s="422"/>
      <c r="K124" s="422"/>
      <c r="P124" s="419"/>
      <c r="Q124" s="419"/>
    </row>
    <row r="125" spans="2:17" x14ac:dyDescent="0.15">
      <c r="B125" s="455"/>
      <c r="H125" s="422"/>
      <c r="I125" s="419"/>
      <c r="J125" s="422"/>
      <c r="K125" s="422"/>
      <c r="P125" s="419"/>
      <c r="Q125" s="419"/>
    </row>
    <row r="126" spans="2:17" x14ac:dyDescent="0.15">
      <c r="B126" s="455"/>
      <c r="H126" s="422"/>
      <c r="I126" s="419"/>
      <c r="J126" s="422"/>
      <c r="K126" s="422"/>
      <c r="P126" s="419"/>
      <c r="Q126" s="419"/>
    </row>
    <row r="127" spans="2:17" x14ac:dyDescent="0.15">
      <c r="B127" s="455"/>
      <c r="H127" s="422"/>
      <c r="I127" s="419"/>
      <c r="J127" s="422"/>
      <c r="K127" s="422"/>
      <c r="P127" s="419"/>
      <c r="Q127" s="419"/>
    </row>
    <row r="128" spans="2:17" x14ac:dyDescent="0.15">
      <c r="B128" s="455"/>
      <c r="H128" s="422"/>
      <c r="I128" s="419"/>
      <c r="J128" s="422"/>
      <c r="K128" s="422"/>
      <c r="P128" s="419"/>
      <c r="Q128" s="419"/>
    </row>
    <row r="129" spans="2:17" x14ac:dyDescent="0.15">
      <c r="B129" s="455"/>
      <c r="H129" s="422"/>
      <c r="I129" s="419"/>
      <c r="J129" s="422"/>
      <c r="K129" s="422"/>
      <c r="P129" s="419"/>
      <c r="Q129" s="419"/>
    </row>
    <row r="130" spans="2:17" x14ac:dyDescent="0.15">
      <c r="B130" s="455"/>
      <c r="H130" s="422"/>
      <c r="I130" s="419"/>
      <c r="J130" s="422"/>
      <c r="K130" s="422"/>
      <c r="P130" s="419"/>
      <c r="Q130" s="419"/>
    </row>
    <row r="131" spans="2:17" x14ac:dyDescent="0.15">
      <c r="B131" s="455"/>
      <c r="H131" s="422"/>
      <c r="I131" s="419"/>
      <c r="J131" s="422"/>
      <c r="K131" s="422"/>
      <c r="P131" s="419"/>
      <c r="Q131" s="419"/>
    </row>
    <row r="132" spans="2:17" x14ac:dyDescent="0.15">
      <c r="B132" s="455"/>
      <c r="H132" s="422"/>
      <c r="I132" s="419"/>
      <c r="J132" s="422"/>
      <c r="K132" s="422"/>
      <c r="P132" s="419"/>
      <c r="Q132" s="419"/>
    </row>
    <row r="133" spans="2:17" x14ac:dyDescent="0.15">
      <c r="B133" s="455"/>
      <c r="H133" s="422"/>
      <c r="I133" s="419"/>
      <c r="J133" s="422"/>
      <c r="K133" s="422"/>
      <c r="P133" s="419"/>
      <c r="Q133" s="419"/>
    </row>
    <row r="134" spans="2:17" x14ac:dyDescent="0.15">
      <c r="B134" s="455"/>
      <c r="H134" s="422"/>
      <c r="I134" s="419"/>
      <c r="J134" s="422"/>
      <c r="K134" s="422"/>
      <c r="P134" s="419"/>
      <c r="Q134" s="419"/>
    </row>
    <row r="135" spans="2:17" x14ac:dyDescent="0.15">
      <c r="B135" s="455"/>
      <c r="H135" s="422"/>
      <c r="I135" s="419"/>
      <c r="J135" s="422"/>
      <c r="K135" s="422"/>
      <c r="P135" s="419"/>
      <c r="Q135" s="419"/>
    </row>
    <row r="136" spans="2:17" x14ac:dyDescent="0.15">
      <c r="B136" s="455"/>
      <c r="H136" s="422"/>
      <c r="I136" s="419"/>
      <c r="J136" s="422"/>
      <c r="K136" s="422"/>
      <c r="P136" s="419"/>
      <c r="Q136" s="419"/>
    </row>
    <row r="137" spans="2:17" x14ac:dyDescent="0.15">
      <c r="B137" s="455"/>
      <c r="H137" s="422"/>
      <c r="I137" s="419"/>
      <c r="J137" s="422"/>
      <c r="K137" s="422"/>
      <c r="P137" s="419"/>
      <c r="Q137" s="419"/>
    </row>
    <row r="138" spans="2:17" x14ac:dyDescent="0.15">
      <c r="B138" s="455"/>
      <c r="H138" s="422"/>
      <c r="I138" s="419"/>
      <c r="J138" s="422"/>
      <c r="K138" s="422"/>
      <c r="P138" s="419"/>
      <c r="Q138" s="419"/>
    </row>
    <row r="139" spans="2:17" x14ac:dyDescent="0.15">
      <c r="B139" s="455"/>
      <c r="H139" s="422"/>
      <c r="I139" s="419"/>
      <c r="J139" s="422"/>
      <c r="K139" s="422"/>
      <c r="P139" s="419"/>
      <c r="Q139" s="419"/>
    </row>
    <row r="140" spans="2:17" x14ac:dyDescent="0.15">
      <c r="B140" s="455"/>
      <c r="H140" s="422"/>
      <c r="I140" s="419"/>
      <c r="J140" s="422"/>
      <c r="K140" s="422"/>
      <c r="P140" s="419"/>
      <c r="Q140" s="419"/>
    </row>
    <row r="141" spans="2:17" x14ac:dyDescent="0.15">
      <c r="B141" s="455"/>
      <c r="H141" s="422"/>
      <c r="I141" s="419"/>
      <c r="J141" s="422"/>
      <c r="K141" s="422"/>
      <c r="P141" s="419"/>
      <c r="Q141" s="419"/>
    </row>
    <row r="142" spans="2:17" x14ac:dyDescent="0.15">
      <c r="B142" s="455"/>
      <c r="H142" s="422"/>
      <c r="I142" s="419"/>
      <c r="J142" s="422"/>
      <c r="K142" s="422"/>
      <c r="P142" s="419"/>
      <c r="Q142" s="419"/>
    </row>
    <row r="143" spans="2:17" x14ac:dyDescent="0.15">
      <c r="B143" s="455"/>
      <c r="H143" s="422"/>
      <c r="I143" s="419"/>
      <c r="J143" s="422"/>
      <c r="K143" s="422"/>
      <c r="P143" s="419"/>
      <c r="Q143" s="419"/>
    </row>
    <row r="144" spans="2:17" x14ac:dyDescent="0.15">
      <c r="B144" s="455"/>
      <c r="H144" s="422"/>
      <c r="I144" s="419"/>
      <c r="J144" s="422"/>
      <c r="K144" s="422"/>
      <c r="P144" s="419"/>
      <c r="Q144" s="419"/>
    </row>
    <row r="145" spans="2:17" x14ac:dyDescent="0.15">
      <c r="B145" s="455"/>
      <c r="H145" s="422"/>
      <c r="I145" s="419"/>
      <c r="J145" s="422"/>
      <c r="K145" s="422"/>
      <c r="P145" s="419"/>
      <c r="Q145" s="419"/>
    </row>
    <row r="146" spans="2:17" x14ac:dyDescent="0.15">
      <c r="B146" s="455"/>
      <c r="H146" s="422"/>
      <c r="I146" s="419"/>
      <c r="J146" s="422"/>
      <c r="K146" s="422"/>
      <c r="P146" s="419"/>
      <c r="Q146" s="419"/>
    </row>
    <row r="147" spans="2:17" x14ac:dyDescent="0.15">
      <c r="B147" s="455"/>
      <c r="H147" s="422"/>
      <c r="I147" s="419"/>
      <c r="J147" s="422"/>
      <c r="K147" s="422"/>
      <c r="P147" s="419"/>
      <c r="Q147" s="419"/>
    </row>
    <row r="148" spans="2:17" x14ac:dyDescent="0.15">
      <c r="B148" s="455"/>
      <c r="H148" s="422"/>
      <c r="I148" s="419"/>
      <c r="J148" s="422"/>
      <c r="K148" s="422"/>
      <c r="P148" s="419"/>
      <c r="Q148" s="419"/>
    </row>
    <row r="149" spans="2:17" x14ac:dyDescent="0.15">
      <c r="B149" s="455"/>
      <c r="H149" s="422"/>
      <c r="I149" s="419"/>
      <c r="J149" s="422"/>
      <c r="K149" s="422"/>
      <c r="P149" s="419"/>
      <c r="Q149" s="419"/>
    </row>
    <row r="150" spans="2:17" x14ac:dyDescent="0.15">
      <c r="B150" s="455"/>
      <c r="H150" s="422"/>
      <c r="I150" s="419"/>
      <c r="J150" s="422"/>
      <c r="K150" s="422"/>
      <c r="P150" s="419"/>
      <c r="Q150" s="419"/>
    </row>
    <row r="151" spans="2:17" x14ac:dyDescent="0.15">
      <c r="B151" s="455"/>
      <c r="H151" s="422"/>
      <c r="I151" s="419"/>
      <c r="J151" s="422"/>
      <c r="K151" s="422"/>
      <c r="P151" s="419"/>
      <c r="Q151" s="419"/>
    </row>
    <row r="152" spans="2:17" x14ac:dyDescent="0.15">
      <c r="B152" s="455"/>
      <c r="H152" s="422"/>
      <c r="I152" s="419"/>
      <c r="J152" s="422"/>
      <c r="K152" s="422"/>
      <c r="P152" s="419"/>
      <c r="Q152" s="419"/>
    </row>
    <row r="153" spans="2:17" x14ac:dyDescent="0.15">
      <c r="B153" s="455"/>
      <c r="H153" s="422"/>
      <c r="I153" s="419"/>
      <c r="J153" s="422"/>
      <c r="K153" s="422"/>
      <c r="P153" s="419"/>
      <c r="Q153" s="419"/>
    </row>
    <row r="154" spans="2:17" x14ac:dyDescent="0.15">
      <c r="B154" s="455"/>
      <c r="H154" s="422"/>
      <c r="I154" s="419"/>
      <c r="J154" s="422"/>
      <c r="K154" s="422"/>
      <c r="P154" s="419"/>
      <c r="Q154" s="419"/>
    </row>
    <row r="155" spans="2:17" x14ac:dyDescent="0.15">
      <c r="B155" s="455"/>
      <c r="H155" s="422"/>
      <c r="I155" s="419"/>
      <c r="J155" s="422"/>
      <c r="K155" s="422"/>
      <c r="P155" s="419"/>
      <c r="Q155" s="419"/>
    </row>
    <row r="156" spans="2:17" x14ac:dyDescent="0.15">
      <c r="B156" s="455"/>
      <c r="H156" s="422"/>
      <c r="I156" s="419"/>
      <c r="J156" s="422"/>
      <c r="K156" s="422"/>
      <c r="P156" s="419"/>
      <c r="Q156" s="419"/>
    </row>
    <row r="157" spans="2:17" x14ac:dyDescent="0.15">
      <c r="B157" s="455"/>
      <c r="H157" s="422"/>
      <c r="I157" s="419"/>
      <c r="J157" s="422"/>
      <c r="K157" s="422"/>
      <c r="P157" s="419"/>
      <c r="Q157" s="419"/>
    </row>
    <row r="158" spans="2:17" x14ac:dyDescent="0.15">
      <c r="B158" s="455"/>
      <c r="H158" s="422"/>
      <c r="I158" s="419"/>
      <c r="J158" s="422"/>
      <c r="K158" s="422"/>
      <c r="P158" s="419"/>
      <c r="Q158" s="419"/>
    </row>
    <row r="159" spans="2:17" x14ac:dyDescent="0.15">
      <c r="B159" s="455"/>
      <c r="H159" s="422"/>
      <c r="I159" s="419"/>
      <c r="J159" s="422"/>
      <c r="K159" s="422"/>
      <c r="P159" s="419"/>
      <c r="Q159" s="419"/>
    </row>
    <row r="160" spans="2:17" x14ac:dyDescent="0.15">
      <c r="B160" s="455"/>
      <c r="H160" s="422"/>
      <c r="I160" s="419"/>
      <c r="K160" s="422"/>
      <c r="P160" s="419"/>
      <c r="Q160" s="419"/>
    </row>
    <row r="161" spans="2:17" x14ac:dyDescent="0.15">
      <c r="B161" s="455"/>
      <c r="H161" s="422"/>
      <c r="I161" s="419"/>
      <c r="K161" s="422"/>
      <c r="P161" s="419"/>
      <c r="Q161" s="419"/>
    </row>
    <row r="162" spans="2:17" x14ac:dyDescent="0.15">
      <c r="B162" s="455"/>
      <c r="H162" s="422"/>
      <c r="I162" s="419"/>
      <c r="K162" s="422"/>
      <c r="P162" s="419"/>
      <c r="Q162" s="419"/>
    </row>
    <row r="163" spans="2:17" x14ac:dyDescent="0.15">
      <c r="B163" s="455"/>
      <c r="H163" s="422"/>
      <c r="I163" s="419"/>
      <c r="K163" s="422"/>
      <c r="P163" s="419"/>
      <c r="Q163" s="419"/>
    </row>
    <row r="164" spans="2:17" x14ac:dyDescent="0.15">
      <c r="B164" s="455"/>
      <c r="H164" s="422"/>
      <c r="I164" s="419"/>
      <c r="K164" s="422"/>
      <c r="P164" s="419"/>
      <c r="Q164" s="419"/>
    </row>
    <row r="165" spans="2:17" x14ac:dyDescent="0.15">
      <c r="B165" s="455"/>
      <c r="H165" s="422"/>
      <c r="I165" s="419"/>
      <c r="K165" s="422"/>
      <c r="P165" s="419"/>
      <c r="Q165" s="419"/>
    </row>
    <row r="166" spans="2:17" x14ac:dyDescent="0.15">
      <c r="B166" s="455"/>
      <c r="K166" s="422"/>
      <c r="P166" s="419"/>
      <c r="Q166" s="419"/>
    </row>
    <row r="167" spans="2:17" x14ac:dyDescent="0.15">
      <c r="B167" s="455"/>
      <c r="K167" s="422"/>
      <c r="P167" s="419"/>
      <c r="Q167" s="419"/>
    </row>
    <row r="168" spans="2:17" x14ac:dyDescent="0.15">
      <c r="B168" s="455"/>
      <c r="K168" s="422"/>
      <c r="P168" s="419"/>
      <c r="Q168" s="419"/>
    </row>
    <row r="169" spans="2:17" x14ac:dyDescent="0.15">
      <c r="B169" s="455"/>
      <c r="K169" s="422"/>
      <c r="P169" s="419"/>
      <c r="Q169" s="419"/>
    </row>
    <row r="170" spans="2:17" x14ac:dyDescent="0.15">
      <c r="B170" s="455"/>
      <c r="K170" s="422"/>
      <c r="P170" s="419"/>
      <c r="Q170" s="419"/>
    </row>
    <row r="171" spans="2:17" x14ac:dyDescent="0.15">
      <c r="B171" s="455"/>
      <c r="K171" s="422"/>
      <c r="P171" s="419"/>
      <c r="Q171" s="419"/>
    </row>
    <row r="172" spans="2:17" x14ac:dyDescent="0.15">
      <c r="B172" s="455"/>
      <c r="K172" s="422"/>
      <c r="P172" s="419"/>
      <c r="Q172" s="419"/>
    </row>
    <row r="173" spans="2:17" x14ac:dyDescent="0.15">
      <c r="B173" s="455"/>
      <c r="K173" s="422"/>
      <c r="P173" s="419"/>
      <c r="Q173" s="419"/>
    </row>
    <row r="174" spans="2:17" x14ac:dyDescent="0.15">
      <c r="B174" s="455"/>
      <c r="K174" s="422"/>
      <c r="P174" s="419"/>
      <c r="Q174" s="419"/>
    </row>
    <row r="175" spans="2:17" x14ac:dyDescent="0.15">
      <c r="B175" s="455"/>
      <c r="K175" s="422"/>
      <c r="P175" s="419"/>
      <c r="Q175" s="419"/>
    </row>
    <row r="176" spans="2:17" x14ac:dyDescent="0.15">
      <c r="B176" s="455"/>
      <c r="K176" s="422"/>
      <c r="P176" s="419"/>
      <c r="Q176" s="419"/>
    </row>
    <row r="177" spans="2:17" x14ac:dyDescent="0.15">
      <c r="B177" s="455"/>
      <c r="K177" s="422"/>
      <c r="P177" s="419"/>
      <c r="Q177" s="419"/>
    </row>
    <row r="178" spans="2:17" x14ac:dyDescent="0.15">
      <c r="B178" s="455"/>
      <c r="K178" s="422"/>
      <c r="P178" s="419"/>
      <c r="Q178" s="419"/>
    </row>
    <row r="179" spans="2:17" x14ac:dyDescent="0.15">
      <c r="B179" s="455"/>
      <c r="K179" s="422"/>
      <c r="P179" s="419"/>
      <c r="Q179" s="419"/>
    </row>
    <row r="180" spans="2:17" x14ac:dyDescent="0.15">
      <c r="B180" s="455"/>
      <c r="K180" s="422"/>
      <c r="P180" s="419"/>
      <c r="Q180" s="419"/>
    </row>
    <row r="181" spans="2:17" x14ac:dyDescent="0.15">
      <c r="B181" s="455"/>
      <c r="K181" s="422"/>
      <c r="P181" s="419"/>
      <c r="Q181" s="419"/>
    </row>
    <row r="182" spans="2:17" x14ac:dyDescent="0.15">
      <c r="B182" s="455"/>
      <c r="K182" s="422"/>
      <c r="P182" s="419"/>
      <c r="Q182" s="419"/>
    </row>
    <row r="183" spans="2:17" x14ac:dyDescent="0.15">
      <c r="B183" s="455"/>
      <c r="K183" s="422"/>
      <c r="P183" s="419"/>
      <c r="Q183" s="419"/>
    </row>
    <row r="184" spans="2:17" x14ac:dyDescent="0.15">
      <c r="B184" s="455"/>
      <c r="K184" s="422"/>
      <c r="P184" s="419"/>
      <c r="Q184" s="419"/>
    </row>
    <row r="185" spans="2:17" x14ac:dyDescent="0.15">
      <c r="B185" s="455"/>
      <c r="K185" s="422"/>
      <c r="P185" s="419"/>
      <c r="Q185" s="419"/>
    </row>
    <row r="186" spans="2:17" x14ac:dyDescent="0.15">
      <c r="B186" s="455"/>
      <c r="K186" s="422"/>
      <c r="P186" s="419"/>
      <c r="Q186" s="419"/>
    </row>
    <row r="187" spans="2:17" x14ac:dyDescent="0.15">
      <c r="B187" s="455"/>
      <c r="K187" s="422"/>
      <c r="P187" s="419"/>
      <c r="Q187" s="419"/>
    </row>
    <row r="188" spans="2:17" x14ac:dyDescent="0.15">
      <c r="B188" s="455"/>
      <c r="K188" s="422"/>
      <c r="P188" s="419"/>
      <c r="Q188" s="419"/>
    </row>
    <row r="189" spans="2:17" x14ac:dyDescent="0.15">
      <c r="B189" s="455"/>
      <c r="K189" s="422"/>
      <c r="P189" s="419"/>
      <c r="Q189" s="419"/>
    </row>
    <row r="190" spans="2:17" x14ac:dyDescent="0.15">
      <c r="B190" s="455"/>
      <c r="K190" s="422"/>
      <c r="P190" s="419"/>
      <c r="Q190" s="419"/>
    </row>
    <row r="191" spans="2:17" x14ac:dyDescent="0.15">
      <c r="B191" s="455"/>
      <c r="K191" s="422"/>
      <c r="P191" s="419"/>
      <c r="Q191" s="419"/>
    </row>
    <row r="192" spans="2:17" x14ac:dyDescent="0.15">
      <c r="B192" s="455"/>
      <c r="K192" s="422"/>
      <c r="P192" s="419"/>
      <c r="Q192" s="419"/>
    </row>
    <row r="193" spans="2:17" x14ac:dyDescent="0.15">
      <c r="B193" s="455"/>
      <c r="K193" s="422"/>
      <c r="P193" s="419"/>
      <c r="Q193" s="419"/>
    </row>
    <row r="194" spans="2:17" x14ac:dyDescent="0.15">
      <c r="B194" s="455"/>
      <c r="K194" s="422"/>
      <c r="P194" s="419"/>
      <c r="Q194" s="419"/>
    </row>
    <row r="195" spans="2:17" x14ac:dyDescent="0.15">
      <c r="B195" s="455"/>
      <c r="K195" s="422"/>
      <c r="P195" s="419"/>
      <c r="Q195" s="419"/>
    </row>
    <row r="196" spans="2:17" x14ac:dyDescent="0.15">
      <c r="B196" s="455"/>
      <c r="K196" s="422"/>
      <c r="P196" s="419"/>
      <c r="Q196" s="419"/>
    </row>
    <row r="197" spans="2:17" x14ac:dyDescent="0.15">
      <c r="B197" s="455"/>
      <c r="K197" s="422"/>
      <c r="P197" s="419"/>
      <c r="Q197" s="419"/>
    </row>
    <row r="198" spans="2:17" x14ac:dyDescent="0.15">
      <c r="B198" s="455"/>
      <c r="K198" s="422"/>
      <c r="P198" s="419"/>
      <c r="Q198" s="419"/>
    </row>
    <row r="199" spans="2:17" x14ac:dyDescent="0.15">
      <c r="B199" s="455"/>
      <c r="K199" s="422"/>
      <c r="P199" s="419"/>
      <c r="Q199" s="419"/>
    </row>
    <row r="200" spans="2:17" x14ac:dyDescent="0.15">
      <c r="B200" s="455"/>
      <c r="K200" s="422"/>
      <c r="P200" s="419"/>
      <c r="Q200" s="419"/>
    </row>
    <row r="201" spans="2:17" x14ac:dyDescent="0.15">
      <c r="B201" s="455"/>
      <c r="K201" s="422"/>
      <c r="P201" s="419"/>
      <c r="Q201" s="419"/>
    </row>
    <row r="202" spans="2:17" x14ac:dyDescent="0.15">
      <c r="B202" s="455"/>
      <c r="K202" s="422"/>
      <c r="P202" s="419"/>
      <c r="Q202" s="419"/>
    </row>
    <row r="203" spans="2:17" x14ac:dyDescent="0.15">
      <c r="B203" s="455"/>
      <c r="K203" s="422"/>
      <c r="P203" s="419"/>
      <c r="Q203" s="419"/>
    </row>
    <row r="204" spans="2:17" x14ac:dyDescent="0.15">
      <c r="B204" s="455"/>
      <c r="K204" s="422"/>
      <c r="P204" s="419"/>
      <c r="Q204" s="419"/>
    </row>
    <row r="205" spans="2:17" x14ac:dyDescent="0.15">
      <c r="B205" s="455"/>
      <c r="K205" s="422"/>
      <c r="P205" s="419"/>
      <c r="Q205" s="419"/>
    </row>
    <row r="206" spans="2:17" x14ac:dyDescent="0.15">
      <c r="B206" s="455"/>
      <c r="K206" s="422"/>
      <c r="P206" s="419"/>
      <c r="Q206" s="419"/>
    </row>
    <row r="207" spans="2:17" x14ac:dyDescent="0.15">
      <c r="B207" s="455"/>
      <c r="K207" s="422"/>
      <c r="P207" s="419"/>
      <c r="Q207" s="419"/>
    </row>
    <row r="208" spans="2:17" x14ac:dyDescent="0.15">
      <c r="B208" s="455"/>
      <c r="K208" s="422"/>
      <c r="P208" s="419"/>
      <c r="Q208" s="419"/>
    </row>
    <row r="209" spans="2:17" x14ac:dyDescent="0.15">
      <c r="B209" s="455"/>
      <c r="K209" s="422"/>
      <c r="P209" s="419"/>
      <c r="Q209" s="419"/>
    </row>
    <row r="210" spans="2:17" x14ac:dyDescent="0.15">
      <c r="B210" s="455"/>
      <c r="K210" s="422"/>
      <c r="P210" s="419"/>
      <c r="Q210" s="419"/>
    </row>
    <row r="211" spans="2:17" x14ac:dyDescent="0.15">
      <c r="B211" s="455"/>
      <c r="K211" s="422"/>
      <c r="P211" s="419"/>
      <c r="Q211" s="419"/>
    </row>
    <row r="212" spans="2:17" x14ac:dyDescent="0.15">
      <c r="B212" s="455"/>
      <c r="K212" s="422"/>
      <c r="P212" s="419"/>
      <c r="Q212" s="419"/>
    </row>
    <row r="213" spans="2:17" x14ac:dyDescent="0.15">
      <c r="B213" s="455"/>
      <c r="K213" s="422"/>
      <c r="P213" s="419"/>
      <c r="Q213" s="419"/>
    </row>
    <row r="214" spans="2:17" x14ac:dyDescent="0.15">
      <c r="B214" s="455"/>
      <c r="K214" s="422"/>
      <c r="P214" s="419"/>
      <c r="Q214" s="419"/>
    </row>
    <row r="215" spans="2:17" x14ac:dyDescent="0.15">
      <c r="B215" s="455"/>
      <c r="K215" s="422"/>
      <c r="P215" s="419"/>
      <c r="Q215" s="419"/>
    </row>
    <row r="216" spans="2:17" x14ac:dyDescent="0.15">
      <c r="B216" s="455"/>
      <c r="K216" s="422"/>
      <c r="P216" s="419"/>
      <c r="Q216" s="419"/>
    </row>
    <row r="217" spans="2:17" x14ac:dyDescent="0.15">
      <c r="B217" s="455"/>
      <c r="K217" s="422"/>
      <c r="P217" s="419"/>
      <c r="Q217" s="419"/>
    </row>
    <row r="218" spans="2:17" x14ac:dyDescent="0.15">
      <c r="B218" s="455"/>
      <c r="K218" s="422"/>
      <c r="P218" s="419"/>
      <c r="Q218" s="419"/>
    </row>
    <row r="219" spans="2:17" x14ac:dyDescent="0.15">
      <c r="B219" s="455"/>
      <c r="K219" s="422"/>
      <c r="P219" s="419"/>
      <c r="Q219" s="419"/>
    </row>
    <row r="220" spans="2:17" x14ac:dyDescent="0.15">
      <c r="B220" s="455"/>
      <c r="K220" s="422"/>
      <c r="P220" s="419"/>
      <c r="Q220" s="419"/>
    </row>
    <row r="221" spans="2:17" x14ac:dyDescent="0.15">
      <c r="B221" s="455"/>
      <c r="K221" s="422"/>
      <c r="P221" s="419"/>
      <c r="Q221" s="419"/>
    </row>
    <row r="222" spans="2:17" x14ac:dyDescent="0.15">
      <c r="B222" s="455"/>
      <c r="K222" s="422"/>
      <c r="P222" s="419"/>
      <c r="Q222" s="419"/>
    </row>
    <row r="223" spans="2:17" x14ac:dyDescent="0.15">
      <c r="B223" s="455"/>
      <c r="K223" s="422"/>
      <c r="P223" s="419"/>
      <c r="Q223" s="419"/>
    </row>
    <row r="224" spans="2:17" x14ac:dyDescent="0.15">
      <c r="B224" s="455"/>
      <c r="K224" s="422"/>
      <c r="P224" s="419"/>
      <c r="Q224" s="419"/>
    </row>
    <row r="225" spans="2:17" x14ac:dyDescent="0.15">
      <c r="B225" s="455"/>
      <c r="K225" s="422"/>
      <c r="P225" s="419"/>
      <c r="Q225" s="419"/>
    </row>
    <row r="226" spans="2:17" x14ac:dyDescent="0.15">
      <c r="B226" s="455"/>
      <c r="K226" s="422"/>
      <c r="P226" s="419"/>
      <c r="Q226" s="419"/>
    </row>
    <row r="227" spans="2:17" x14ac:dyDescent="0.15">
      <c r="B227" s="455"/>
      <c r="K227" s="422"/>
      <c r="P227" s="419"/>
      <c r="Q227" s="419"/>
    </row>
    <row r="228" spans="2:17" x14ac:dyDescent="0.15">
      <c r="B228" s="455"/>
      <c r="K228" s="422"/>
      <c r="P228" s="419"/>
      <c r="Q228" s="419"/>
    </row>
    <row r="229" spans="2:17" x14ac:dyDescent="0.15">
      <c r="B229" s="455"/>
      <c r="K229" s="422"/>
      <c r="P229" s="419"/>
      <c r="Q229" s="419"/>
    </row>
    <row r="230" spans="2:17" x14ac:dyDescent="0.15">
      <c r="B230" s="455"/>
      <c r="K230" s="422"/>
      <c r="P230" s="419"/>
    </row>
    <row r="231" spans="2:17" x14ac:dyDescent="0.15">
      <c r="B231" s="455"/>
      <c r="K231" s="422"/>
      <c r="P231" s="419"/>
    </row>
    <row r="232" spans="2:17" x14ac:dyDescent="0.15">
      <c r="B232" s="455"/>
      <c r="K232" s="422"/>
      <c r="P232" s="419"/>
    </row>
    <row r="233" spans="2:17" x14ac:dyDescent="0.15">
      <c r="B233" s="455"/>
      <c r="K233" s="422"/>
      <c r="P233" s="419"/>
    </row>
    <row r="234" spans="2:17" x14ac:dyDescent="0.15">
      <c r="B234" s="455"/>
      <c r="K234" s="422"/>
      <c r="P234" s="419"/>
    </row>
    <row r="235" spans="2:17" x14ac:dyDescent="0.15">
      <c r="B235" s="455"/>
      <c r="K235" s="422"/>
      <c r="P235" s="419"/>
    </row>
    <row r="236" spans="2:17" x14ac:dyDescent="0.15">
      <c r="B236" s="455"/>
      <c r="K236" s="422"/>
      <c r="P236" s="419"/>
    </row>
    <row r="237" spans="2:17" x14ac:dyDescent="0.15">
      <c r="B237" s="455"/>
      <c r="K237" s="422"/>
      <c r="P237" s="419"/>
    </row>
    <row r="238" spans="2:17" x14ac:dyDescent="0.15">
      <c r="B238" s="455"/>
      <c r="K238" s="422"/>
    </row>
    <row r="239" spans="2:17" x14ac:dyDescent="0.15">
      <c r="B239" s="455"/>
      <c r="K239" s="422"/>
    </row>
    <row r="240" spans="2:17" x14ac:dyDescent="0.15">
      <c r="B240" s="455"/>
      <c r="K240" s="422"/>
    </row>
    <row r="241" spans="1:18" s="168" customFormat="1" x14ac:dyDescent="0.15">
      <c r="A241" s="48"/>
      <c r="B241" s="455"/>
      <c r="I241" s="48"/>
      <c r="K241" s="422"/>
      <c r="O241" s="48"/>
      <c r="P241" s="48"/>
      <c r="Q241" s="48"/>
      <c r="R241" s="48"/>
    </row>
    <row r="242" spans="1:18" s="168" customFormat="1" x14ac:dyDescent="0.15">
      <c r="A242" s="48"/>
      <c r="B242" s="455"/>
      <c r="I242" s="48"/>
      <c r="K242" s="422"/>
      <c r="O242" s="48"/>
      <c r="P242" s="48"/>
      <c r="Q242" s="48"/>
      <c r="R242" s="48"/>
    </row>
    <row r="243" spans="1:18" s="168" customFormat="1" x14ac:dyDescent="0.15">
      <c r="A243" s="48"/>
      <c r="B243" s="455"/>
      <c r="I243" s="48"/>
      <c r="K243" s="422"/>
      <c r="O243" s="48"/>
      <c r="P243" s="48"/>
      <c r="Q243" s="48"/>
      <c r="R243" s="48"/>
    </row>
    <row r="244" spans="1:18" s="168" customFormat="1" x14ac:dyDescent="0.15">
      <c r="A244" s="48"/>
      <c r="B244" s="455"/>
      <c r="I244" s="48"/>
      <c r="K244" s="422"/>
      <c r="O244" s="48"/>
      <c r="P244" s="48"/>
      <c r="Q244" s="48"/>
      <c r="R244" s="48"/>
    </row>
    <row r="245" spans="1:18" s="168" customFormat="1" x14ac:dyDescent="0.15">
      <c r="A245" s="48"/>
      <c r="B245" s="455"/>
      <c r="I245" s="48"/>
      <c r="K245" s="422"/>
      <c r="O245" s="48"/>
      <c r="P245" s="48"/>
      <c r="Q245" s="48"/>
      <c r="R245" s="48"/>
    </row>
    <row r="246" spans="1:18" s="168" customFormat="1" x14ac:dyDescent="0.15">
      <c r="A246" s="48"/>
      <c r="B246" s="455"/>
      <c r="I246" s="48"/>
      <c r="K246" s="422"/>
      <c r="O246" s="48"/>
      <c r="P246" s="48"/>
      <c r="Q246" s="48"/>
      <c r="R246" s="48"/>
    </row>
    <row r="247" spans="1:18" s="168" customFormat="1" x14ac:dyDescent="0.15">
      <c r="A247" s="48"/>
      <c r="B247" s="455"/>
      <c r="I247" s="48"/>
      <c r="K247" s="422"/>
      <c r="O247" s="48"/>
      <c r="P247" s="48"/>
      <c r="Q247" s="48"/>
      <c r="R247" s="48"/>
    </row>
    <row r="248" spans="1:18" s="168" customFormat="1" x14ac:dyDescent="0.15">
      <c r="A248" s="48"/>
      <c r="B248" s="455"/>
      <c r="I248" s="48"/>
      <c r="K248" s="422"/>
      <c r="O248" s="48"/>
      <c r="P248" s="48"/>
      <c r="Q248" s="48"/>
      <c r="R248" s="48"/>
    </row>
    <row r="249" spans="1:18" s="168" customFormat="1" x14ac:dyDescent="0.15">
      <c r="A249" s="48"/>
      <c r="B249" s="455"/>
      <c r="I249" s="48"/>
      <c r="K249" s="422"/>
      <c r="O249" s="48"/>
      <c r="P249" s="48"/>
      <c r="Q249" s="48"/>
      <c r="R249" s="48"/>
    </row>
    <row r="250" spans="1:18" s="168" customFormat="1" x14ac:dyDescent="0.15">
      <c r="A250" s="48"/>
      <c r="B250" s="455"/>
      <c r="I250" s="48"/>
      <c r="K250" s="422"/>
      <c r="O250" s="48"/>
      <c r="P250" s="48"/>
      <c r="Q250" s="48"/>
      <c r="R250" s="48"/>
    </row>
    <row r="251" spans="1:18" s="168" customFormat="1" x14ac:dyDescent="0.15">
      <c r="A251" s="48"/>
      <c r="B251" s="455"/>
      <c r="I251" s="48"/>
      <c r="K251" s="422"/>
      <c r="O251" s="48"/>
      <c r="P251" s="48"/>
      <c r="Q251" s="48"/>
      <c r="R251" s="48"/>
    </row>
    <row r="252" spans="1:18" s="168" customFormat="1" x14ac:dyDescent="0.15">
      <c r="A252" s="48"/>
      <c r="B252" s="455"/>
      <c r="I252" s="48"/>
      <c r="K252" s="422"/>
      <c r="O252" s="48"/>
      <c r="P252" s="48"/>
      <c r="Q252" s="48"/>
      <c r="R252" s="48"/>
    </row>
    <row r="253" spans="1:18" s="168" customFormat="1" x14ac:dyDescent="0.15">
      <c r="A253" s="48"/>
      <c r="B253" s="455"/>
      <c r="I253" s="48"/>
      <c r="K253" s="422"/>
      <c r="O253" s="48"/>
      <c r="P253" s="48"/>
      <c r="Q253" s="48"/>
      <c r="R253" s="48"/>
    </row>
    <row r="254" spans="1:18" s="168" customFormat="1" x14ac:dyDescent="0.15">
      <c r="A254" s="48"/>
      <c r="B254" s="455"/>
      <c r="I254" s="48"/>
      <c r="K254" s="422"/>
      <c r="O254" s="48"/>
      <c r="P254" s="48"/>
      <c r="Q254" s="48"/>
      <c r="R254" s="48"/>
    </row>
    <row r="255" spans="1:18" s="168" customFormat="1" x14ac:dyDescent="0.15">
      <c r="A255" s="48"/>
      <c r="B255" s="455"/>
      <c r="I255" s="48"/>
      <c r="K255" s="422"/>
      <c r="O255" s="48"/>
      <c r="P255" s="48"/>
      <c r="Q255" s="48"/>
      <c r="R255" s="48"/>
    </row>
    <row r="256" spans="1:18" s="168" customFormat="1" x14ac:dyDescent="0.15">
      <c r="A256" s="48"/>
      <c r="B256" s="455"/>
      <c r="I256" s="48"/>
      <c r="K256" s="422"/>
      <c r="O256" s="48"/>
      <c r="P256" s="48"/>
      <c r="Q256" s="48"/>
      <c r="R256" s="48"/>
    </row>
    <row r="257" spans="1:18" s="168" customFormat="1" x14ac:dyDescent="0.15">
      <c r="A257" s="48"/>
      <c r="B257" s="455"/>
      <c r="I257" s="48"/>
      <c r="K257" s="422"/>
      <c r="O257" s="48"/>
      <c r="P257" s="48"/>
      <c r="Q257" s="48"/>
      <c r="R257" s="48"/>
    </row>
    <row r="258" spans="1:18" s="168" customFormat="1" x14ac:dyDescent="0.15">
      <c r="A258" s="48"/>
      <c r="B258" s="455"/>
      <c r="I258" s="48"/>
      <c r="K258" s="422"/>
      <c r="O258" s="48"/>
      <c r="P258" s="48"/>
      <c r="Q258" s="48"/>
      <c r="R258" s="48"/>
    </row>
    <row r="259" spans="1:18" s="168" customFormat="1" x14ac:dyDescent="0.15">
      <c r="A259" s="48"/>
      <c r="B259" s="455"/>
      <c r="I259" s="48"/>
      <c r="K259" s="422"/>
      <c r="O259" s="48"/>
      <c r="P259" s="48"/>
      <c r="Q259" s="48"/>
      <c r="R259" s="48"/>
    </row>
    <row r="260" spans="1:18" s="168" customFormat="1" x14ac:dyDescent="0.15">
      <c r="A260" s="48"/>
      <c r="B260" s="455"/>
      <c r="I260" s="48"/>
      <c r="K260" s="422"/>
      <c r="O260" s="48"/>
      <c r="P260" s="48"/>
      <c r="Q260" s="48"/>
      <c r="R260" s="48"/>
    </row>
    <row r="261" spans="1:18" s="168" customFormat="1" x14ac:dyDescent="0.15">
      <c r="A261" s="48"/>
      <c r="B261" s="455"/>
      <c r="I261" s="48"/>
      <c r="K261" s="422"/>
      <c r="O261" s="48"/>
      <c r="P261" s="48"/>
      <c r="Q261" s="48"/>
      <c r="R261" s="48"/>
    </row>
    <row r="262" spans="1:18" s="168" customFormat="1" x14ac:dyDescent="0.15">
      <c r="A262" s="48"/>
      <c r="B262" s="455"/>
      <c r="I262" s="48"/>
      <c r="K262" s="422"/>
      <c r="O262" s="48"/>
      <c r="P262" s="48"/>
      <c r="Q262" s="48"/>
      <c r="R262" s="48"/>
    </row>
    <row r="263" spans="1:18" s="168" customFormat="1" x14ac:dyDescent="0.15">
      <c r="A263" s="48"/>
      <c r="B263" s="455"/>
      <c r="I263" s="48"/>
      <c r="K263" s="422"/>
      <c r="O263" s="48"/>
      <c r="P263" s="48"/>
      <c r="Q263" s="48"/>
      <c r="R263" s="48"/>
    </row>
    <row r="264" spans="1:18" s="168" customFormat="1" x14ac:dyDescent="0.15">
      <c r="A264" s="48"/>
      <c r="B264" s="455"/>
      <c r="I264" s="48"/>
      <c r="K264" s="422"/>
      <c r="O264" s="48"/>
      <c r="P264" s="48"/>
      <c r="Q264" s="48"/>
      <c r="R264" s="48"/>
    </row>
    <row r="265" spans="1:18" s="168" customFormat="1" x14ac:dyDescent="0.15">
      <c r="A265" s="48"/>
      <c r="B265" s="455"/>
      <c r="I265" s="48"/>
      <c r="K265" s="422"/>
      <c r="O265" s="48"/>
      <c r="P265" s="48"/>
      <c r="Q265" s="48"/>
      <c r="R265" s="48"/>
    </row>
    <row r="266" spans="1:18" s="168" customFormat="1" x14ac:dyDescent="0.15">
      <c r="A266" s="48"/>
      <c r="B266" s="455"/>
      <c r="I266" s="48"/>
      <c r="K266" s="422"/>
      <c r="O266" s="48"/>
      <c r="P266" s="48"/>
      <c r="Q266" s="48"/>
      <c r="R266" s="48"/>
    </row>
    <row r="267" spans="1:18" s="168" customFormat="1" x14ac:dyDescent="0.15">
      <c r="A267" s="48"/>
      <c r="B267" s="455"/>
      <c r="I267" s="48"/>
      <c r="K267" s="422"/>
      <c r="O267" s="48"/>
      <c r="P267" s="48"/>
      <c r="Q267" s="48"/>
      <c r="R267" s="48"/>
    </row>
    <row r="268" spans="1:18" s="168" customFormat="1" x14ac:dyDescent="0.15">
      <c r="A268" s="48"/>
      <c r="B268" s="455"/>
      <c r="I268" s="48"/>
      <c r="K268" s="422"/>
      <c r="O268" s="48"/>
      <c r="P268" s="48"/>
      <c r="Q268" s="48"/>
      <c r="R268" s="48"/>
    </row>
    <row r="269" spans="1:18" s="168" customFormat="1" x14ac:dyDescent="0.15">
      <c r="A269" s="48"/>
      <c r="B269" s="455"/>
      <c r="I269" s="48"/>
      <c r="K269" s="422"/>
      <c r="O269" s="48"/>
      <c r="P269" s="48"/>
      <c r="Q269" s="48"/>
      <c r="R269" s="48"/>
    </row>
    <row r="270" spans="1:18" s="168" customFormat="1" x14ac:dyDescent="0.15">
      <c r="A270" s="48"/>
      <c r="B270" s="455"/>
      <c r="I270" s="48"/>
      <c r="K270" s="422"/>
      <c r="O270" s="48"/>
      <c r="P270" s="48"/>
      <c r="Q270" s="48"/>
      <c r="R270" s="48"/>
    </row>
    <row r="271" spans="1:18" s="168" customFormat="1" x14ac:dyDescent="0.15">
      <c r="A271" s="48"/>
      <c r="B271" s="455"/>
      <c r="I271" s="48"/>
      <c r="K271" s="422"/>
      <c r="O271" s="48"/>
      <c r="P271" s="48"/>
      <c r="Q271" s="48"/>
      <c r="R271" s="48"/>
    </row>
    <row r="272" spans="1:18" s="168" customFormat="1" x14ac:dyDescent="0.15">
      <c r="A272" s="48"/>
      <c r="B272" s="455"/>
      <c r="I272" s="48"/>
      <c r="K272" s="422"/>
      <c r="O272" s="48"/>
      <c r="P272" s="48"/>
      <c r="Q272" s="48"/>
      <c r="R272" s="48"/>
    </row>
    <row r="273" spans="1:18" s="168" customFormat="1" x14ac:dyDescent="0.15">
      <c r="A273" s="48"/>
      <c r="B273" s="455"/>
      <c r="I273" s="48"/>
      <c r="K273" s="422"/>
      <c r="O273" s="48"/>
      <c r="P273" s="48"/>
      <c r="Q273" s="48"/>
      <c r="R273" s="48"/>
    </row>
    <row r="274" spans="1:18" s="168" customFormat="1" x14ac:dyDescent="0.15">
      <c r="A274" s="48"/>
      <c r="B274" s="455"/>
      <c r="I274" s="48"/>
      <c r="K274" s="422"/>
      <c r="O274" s="48"/>
      <c r="P274" s="48"/>
      <c r="Q274" s="48"/>
      <c r="R274" s="48"/>
    </row>
    <row r="275" spans="1:18" s="168" customFormat="1" x14ac:dyDescent="0.15">
      <c r="A275" s="48"/>
      <c r="B275" s="455"/>
      <c r="I275" s="48"/>
      <c r="K275" s="422"/>
      <c r="O275" s="48"/>
      <c r="P275" s="48"/>
      <c r="Q275" s="48"/>
      <c r="R275" s="48"/>
    </row>
    <row r="276" spans="1:18" s="168" customFormat="1" x14ac:dyDescent="0.15">
      <c r="A276" s="48"/>
      <c r="B276" s="455"/>
      <c r="I276" s="48"/>
      <c r="K276" s="422"/>
      <c r="O276" s="48"/>
      <c r="P276" s="48"/>
      <c r="Q276" s="48"/>
      <c r="R276" s="48"/>
    </row>
    <row r="277" spans="1:18" s="168" customFormat="1" x14ac:dyDescent="0.15">
      <c r="A277" s="48"/>
      <c r="B277" s="455"/>
      <c r="I277" s="48"/>
      <c r="K277" s="422"/>
      <c r="O277" s="48"/>
      <c r="P277" s="48"/>
      <c r="Q277" s="48"/>
      <c r="R277" s="48"/>
    </row>
    <row r="278" spans="1:18" s="168" customFormat="1" x14ac:dyDescent="0.15">
      <c r="A278" s="48"/>
      <c r="B278" s="455"/>
      <c r="I278" s="48"/>
      <c r="K278" s="422"/>
      <c r="O278" s="48"/>
      <c r="P278" s="48"/>
      <c r="Q278" s="48"/>
      <c r="R278" s="48"/>
    </row>
    <row r="279" spans="1:18" s="168" customFormat="1" x14ac:dyDescent="0.15">
      <c r="A279" s="48"/>
      <c r="B279" s="455"/>
      <c r="I279" s="48"/>
      <c r="K279" s="422"/>
      <c r="O279" s="48"/>
      <c r="P279" s="48"/>
      <c r="Q279" s="48"/>
      <c r="R279" s="48"/>
    </row>
    <row r="280" spans="1:18" s="168" customFormat="1" x14ac:dyDescent="0.15">
      <c r="A280" s="48"/>
      <c r="B280" s="455"/>
      <c r="I280" s="48"/>
      <c r="K280" s="422"/>
      <c r="O280" s="48"/>
      <c r="P280" s="48"/>
      <c r="Q280" s="48"/>
      <c r="R280" s="48"/>
    </row>
    <row r="281" spans="1:18" s="168" customFormat="1" x14ac:dyDescent="0.15">
      <c r="A281" s="48"/>
      <c r="B281" s="455"/>
      <c r="I281" s="48"/>
      <c r="K281" s="422"/>
      <c r="O281" s="48"/>
      <c r="P281" s="48"/>
      <c r="Q281" s="48"/>
      <c r="R281" s="48"/>
    </row>
    <row r="282" spans="1:18" s="168" customFormat="1" x14ac:dyDescent="0.15">
      <c r="A282" s="48"/>
      <c r="B282" s="455"/>
      <c r="I282" s="48"/>
      <c r="K282" s="422"/>
      <c r="O282" s="48"/>
      <c r="P282" s="48"/>
      <c r="Q282" s="48"/>
      <c r="R282" s="48"/>
    </row>
    <row r="283" spans="1:18" s="168" customFormat="1" x14ac:dyDescent="0.15">
      <c r="A283" s="48"/>
      <c r="B283" s="455"/>
      <c r="I283" s="48"/>
      <c r="K283" s="422"/>
      <c r="O283" s="48"/>
      <c r="P283" s="48"/>
      <c r="Q283" s="48"/>
      <c r="R283" s="48"/>
    </row>
    <row r="284" spans="1:18" s="168" customFormat="1" x14ac:dyDescent="0.15">
      <c r="A284" s="48"/>
      <c r="B284" s="455"/>
      <c r="I284" s="48"/>
      <c r="K284" s="422"/>
      <c r="O284" s="48"/>
      <c r="P284" s="48"/>
      <c r="Q284" s="48"/>
      <c r="R284" s="48"/>
    </row>
    <row r="285" spans="1:18" s="168" customFormat="1" x14ac:dyDescent="0.15">
      <c r="A285" s="48"/>
      <c r="B285" s="455"/>
      <c r="I285" s="48"/>
      <c r="K285" s="422"/>
      <c r="O285" s="48"/>
      <c r="P285" s="48"/>
      <c r="Q285" s="48"/>
      <c r="R285" s="48"/>
    </row>
    <row r="286" spans="1:18" s="168" customFormat="1" x14ac:dyDescent="0.15">
      <c r="A286" s="48"/>
      <c r="B286" s="455"/>
      <c r="I286" s="48"/>
      <c r="K286" s="422"/>
      <c r="O286" s="48"/>
      <c r="P286" s="48"/>
      <c r="Q286" s="48"/>
      <c r="R286" s="48"/>
    </row>
    <row r="287" spans="1:18" s="168" customFormat="1" x14ac:dyDescent="0.15">
      <c r="A287" s="48"/>
      <c r="B287" s="455"/>
      <c r="I287" s="48"/>
      <c r="K287" s="422"/>
      <c r="O287" s="48"/>
      <c r="P287" s="48"/>
      <c r="Q287" s="48"/>
      <c r="R287" s="48"/>
    </row>
    <row r="288" spans="1:18" s="168" customFormat="1" x14ac:dyDescent="0.15">
      <c r="A288" s="48"/>
      <c r="B288" s="455"/>
      <c r="I288" s="48"/>
      <c r="K288" s="422"/>
      <c r="O288" s="48"/>
      <c r="P288" s="48"/>
      <c r="Q288" s="48"/>
      <c r="R288" s="48"/>
    </row>
    <row r="289" spans="1:18" s="168" customFormat="1" x14ac:dyDescent="0.15">
      <c r="A289" s="48"/>
      <c r="B289" s="455"/>
      <c r="I289" s="48"/>
      <c r="K289" s="422"/>
      <c r="O289" s="48"/>
      <c r="P289" s="48"/>
      <c r="Q289" s="48"/>
      <c r="R289" s="48"/>
    </row>
    <row r="290" spans="1:18" s="168" customFormat="1" x14ac:dyDescent="0.15">
      <c r="A290" s="48"/>
      <c r="B290" s="455"/>
      <c r="I290" s="48"/>
      <c r="K290" s="422"/>
      <c r="O290" s="48"/>
      <c r="P290" s="48"/>
      <c r="Q290" s="48"/>
      <c r="R290" s="48"/>
    </row>
    <row r="291" spans="1:18" s="168" customFormat="1" x14ac:dyDescent="0.15">
      <c r="A291" s="48"/>
      <c r="B291" s="455"/>
      <c r="I291" s="48"/>
      <c r="K291" s="422"/>
      <c r="O291" s="48"/>
      <c r="P291" s="48"/>
      <c r="Q291" s="48"/>
      <c r="R291" s="48"/>
    </row>
    <row r="292" spans="1:18" s="168" customFormat="1" x14ac:dyDescent="0.15">
      <c r="A292" s="48"/>
      <c r="B292" s="455"/>
      <c r="I292" s="48"/>
      <c r="K292" s="422"/>
      <c r="O292" s="48"/>
      <c r="P292" s="48"/>
      <c r="Q292" s="48"/>
      <c r="R292" s="48"/>
    </row>
    <row r="293" spans="1:18" s="168" customFormat="1" x14ac:dyDescent="0.15">
      <c r="A293" s="48"/>
      <c r="B293" s="455"/>
      <c r="I293" s="48"/>
      <c r="K293" s="422"/>
      <c r="O293" s="48"/>
      <c r="P293" s="48"/>
      <c r="Q293" s="48"/>
      <c r="R293" s="48"/>
    </row>
    <row r="294" spans="1:18" s="168" customFormat="1" x14ac:dyDescent="0.15">
      <c r="A294" s="48"/>
      <c r="B294" s="266"/>
      <c r="I294" s="48"/>
      <c r="K294" s="422"/>
      <c r="O294" s="48"/>
      <c r="P294" s="48"/>
      <c r="Q294" s="48"/>
      <c r="R294" s="48"/>
    </row>
    <row r="295" spans="1:18" s="168" customFormat="1" x14ac:dyDescent="0.15">
      <c r="A295" s="48"/>
      <c r="B295" s="266"/>
      <c r="I295" s="48"/>
      <c r="K295" s="422"/>
      <c r="O295" s="48"/>
      <c r="P295" s="48"/>
      <c r="Q295" s="48"/>
      <c r="R295" s="48"/>
    </row>
    <row r="296" spans="1:18" s="168" customFormat="1" x14ac:dyDescent="0.15">
      <c r="A296" s="48"/>
      <c r="B296" s="266"/>
      <c r="I296" s="48"/>
      <c r="K296" s="422"/>
      <c r="O296" s="48"/>
      <c r="P296" s="48"/>
      <c r="Q296" s="48"/>
      <c r="R296" s="48"/>
    </row>
    <row r="297" spans="1:18" s="168" customFormat="1" x14ac:dyDescent="0.15">
      <c r="A297" s="48"/>
      <c r="B297" s="266"/>
      <c r="I297" s="48"/>
      <c r="K297" s="422"/>
      <c r="O297" s="48"/>
      <c r="P297" s="48"/>
      <c r="Q297" s="48"/>
      <c r="R297" s="48"/>
    </row>
    <row r="298" spans="1:18" s="168" customFormat="1" x14ac:dyDescent="0.15">
      <c r="A298" s="48"/>
      <c r="B298" s="266"/>
      <c r="I298" s="48"/>
      <c r="K298" s="422"/>
      <c r="O298" s="48"/>
      <c r="P298" s="48"/>
      <c r="Q298" s="48"/>
      <c r="R298" s="48"/>
    </row>
    <row r="299" spans="1:18" s="168" customFormat="1" x14ac:dyDescent="0.15">
      <c r="A299" s="48"/>
      <c r="B299" s="266"/>
      <c r="I299" s="48"/>
      <c r="K299" s="422"/>
      <c r="O299" s="48"/>
      <c r="P299" s="48"/>
      <c r="Q299" s="48"/>
      <c r="R299" s="48"/>
    </row>
    <row r="300" spans="1:18" s="168" customFormat="1" x14ac:dyDescent="0.15">
      <c r="A300" s="48"/>
      <c r="B300" s="266"/>
      <c r="I300" s="48"/>
      <c r="K300" s="422"/>
      <c r="O300" s="48"/>
      <c r="P300" s="48"/>
      <c r="Q300" s="48"/>
      <c r="R300" s="48"/>
    </row>
    <row r="301" spans="1:18" s="168" customFormat="1" x14ac:dyDescent="0.15">
      <c r="A301" s="48"/>
      <c r="B301" s="266"/>
      <c r="I301" s="48"/>
      <c r="K301" s="422"/>
      <c r="O301" s="48"/>
      <c r="P301" s="48"/>
      <c r="Q301" s="48"/>
      <c r="R301" s="48"/>
    </row>
    <row r="302" spans="1:18" s="168" customFormat="1" x14ac:dyDescent="0.15">
      <c r="A302" s="48"/>
      <c r="B302" s="266"/>
      <c r="I302" s="48"/>
      <c r="K302" s="422"/>
      <c r="O302" s="48"/>
      <c r="P302" s="48"/>
      <c r="Q302" s="48"/>
      <c r="R302" s="48"/>
    </row>
    <row r="303" spans="1:18" s="168" customFormat="1" x14ac:dyDescent="0.15">
      <c r="A303" s="48"/>
      <c r="B303" s="266"/>
      <c r="I303" s="48"/>
      <c r="K303" s="422"/>
      <c r="O303" s="48"/>
      <c r="P303" s="48"/>
      <c r="Q303" s="48"/>
      <c r="R303" s="48"/>
    </row>
    <row r="304" spans="1:18" s="168" customFormat="1" x14ac:dyDescent="0.15">
      <c r="A304" s="48"/>
      <c r="B304" s="266"/>
      <c r="I304" s="48"/>
      <c r="K304" s="422"/>
      <c r="O304" s="48"/>
      <c r="P304" s="48"/>
      <c r="Q304" s="48"/>
      <c r="R304" s="48"/>
    </row>
    <row r="305" spans="1:18" s="168" customFormat="1" x14ac:dyDescent="0.15">
      <c r="A305" s="48"/>
      <c r="B305" s="266"/>
      <c r="I305" s="48"/>
      <c r="K305" s="422"/>
      <c r="O305" s="48"/>
      <c r="P305" s="48"/>
      <c r="Q305" s="48"/>
      <c r="R305" s="48"/>
    </row>
    <row r="306" spans="1:18" s="168" customFormat="1" x14ac:dyDescent="0.15">
      <c r="A306" s="48"/>
      <c r="B306" s="266"/>
      <c r="I306" s="48"/>
      <c r="K306" s="422"/>
      <c r="O306" s="48"/>
      <c r="P306" s="48"/>
      <c r="Q306" s="48"/>
      <c r="R306" s="48"/>
    </row>
    <row r="307" spans="1:18" s="168" customFormat="1" x14ac:dyDescent="0.15">
      <c r="A307" s="48"/>
      <c r="B307" s="266"/>
      <c r="I307" s="48"/>
      <c r="K307" s="422"/>
      <c r="O307" s="48"/>
      <c r="P307" s="48"/>
      <c r="Q307" s="48"/>
      <c r="R307" s="48"/>
    </row>
    <row r="308" spans="1:18" s="168" customFormat="1" x14ac:dyDescent="0.15">
      <c r="A308" s="48"/>
      <c r="B308" s="266"/>
      <c r="I308" s="48"/>
      <c r="K308" s="422"/>
      <c r="O308" s="48"/>
      <c r="P308" s="48"/>
      <c r="Q308" s="48"/>
      <c r="R308" s="48"/>
    </row>
    <row r="309" spans="1:18" s="168" customFormat="1" x14ac:dyDescent="0.15">
      <c r="A309" s="48"/>
      <c r="B309" s="266"/>
      <c r="I309" s="48"/>
      <c r="K309" s="422"/>
      <c r="O309" s="48"/>
      <c r="P309" s="48"/>
      <c r="Q309" s="48"/>
      <c r="R309" s="48"/>
    </row>
    <row r="310" spans="1:18" s="168" customFormat="1" x14ac:dyDescent="0.15">
      <c r="A310" s="48"/>
      <c r="B310" s="266"/>
      <c r="I310" s="48"/>
      <c r="K310" s="422"/>
      <c r="O310" s="48"/>
      <c r="P310" s="48"/>
      <c r="Q310" s="48"/>
      <c r="R310" s="48"/>
    </row>
    <row r="311" spans="1:18" s="168" customFormat="1" x14ac:dyDescent="0.15">
      <c r="A311" s="48"/>
      <c r="B311" s="266"/>
      <c r="I311" s="48"/>
      <c r="K311" s="422"/>
      <c r="O311" s="48"/>
      <c r="P311" s="48"/>
      <c r="Q311" s="48"/>
      <c r="R311" s="48"/>
    </row>
    <row r="312" spans="1:18" s="168" customFormat="1" x14ac:dyDescent="0.15">
      <c r="A312" s="48"/>
      <c r="B312" s="266"/>
      <c r="I312" s="48"/>
      <c r="K312" s="422"/>
      <c r="O312" s="48"/>
      <c r="P312" s="48"/>
      <c r="Q312" s="48"/>
      <c r="R312" s="48"/>
    </row>
    <row r="313" spans="1:18" s="168" customFormat="1" x14ac:dyDescent="0.15">
      <c r="A313" s="48"/>
      <c r="B313" s="266"/>
      <c r="I313" s="48"/>
      <c r="K313" s="422"/>
      <c r="O313" s="48"/>
      <c r="P313" s="48"/>
      <c r="Q313" s="48"/>
      <c r="R313" s="48"/>
    </row>
    <row r="314" spans="1:18" s="168" customFormat="1" x14ac:dyDescent="0.15">
      <c r="A314" s="48"/>
      <c r="B314" s="266"/>
      <c r="I314" s="48"/>
      <c r="K314" s="422"/>
      <c r="O314" s="48"/>
      <c r="P314" s="48"/>
      <c r="Q314" s="48"/>
      <c r="R314" s="48"/>
    </row>
    <row r="315" spans="1:18" s="168" customFormat="1" x14ac:dyDescent="0.15">
      <c r="A315" s="48"/>
      <c r="B315" s="266"/>
      <c r="I315" s="48"/>
      <c r="K315" s="422"/>
      <c r="O315" s="48"/>
      <c r="P315" s="48"/>
      <c r="Q315" s="48"/>
      <c r="R315" s="48"/>
    </row>
    <row r="316" spans="1:18" s="168" customFormat="1" x14ac:dyDescent="0.15">
      <c r="A316" s="48"/>
      <c r="B316" s="266"/>
      <c r="I316" s="48"/>
      <c r="K316" s="422"/>
      <c r="O316" s="48"/>
      <c r="P316" s="48"/>
      <c r="Q316" s="48"/>
      <c r="R316" s="48"/>
    </row>
    <row r="317" spans="1:18" s="168" customFormat="1" x14ac:dyDescent="0.15">
      <c r="A317" s="48"/>
      <c r="B317" s="266"/>
      <c r="I317" s="48"/>
      <c r="K317" s="422"/>
      <c r="O317" s="48"/>
      <c r="P317" s="48"/>
      <c r="Q317" s="48"/>
      <c r="R317" s="48"/>
    </row>
    <row r="318" spans="1:18" s="168" customFormat="1" x14ac:dyDescent="0.15">
      <c r="A318" s="48"/>
      <c r="B318" s="266"/>
      <c r="I318" s="48"/>
      <c r="K318" s="422"/>
      <c r="O318" s="48"/>
      <c r="P318" s="48"/>
      <c r="Q318" s="48"/>
      <c r="R318" s="48"/>
    </row>
    <row r="319" spans="1:18" s="168" customFormat="1" x14ac:dyDescent="0.15">
      <c r="A319" s="48"/>
      <c r="B319" s="266"/>
      <c r="I319" s="48"/>
      <c r="K319" s="422"/>
      <c r="O319" s="48"/>
      <c r="P319" s="48"/>
      <c r="Q319" s="48"/>
      <c r="R319" s="48"/>
    </row>
  </sheetData>
  <mergeCells count="7">
    <mergeCell ref="A1:H1"/>
    <mergeCell ref="J1:Q1"/>
    <mergeCell ref="B3:D3"/>
    <mergeCell ref="E3:G3"/>
    <mergeCell ref="J3:K3"/>
    <mergeCell ref="L3:N3"/>
    <mergeCell ref="O3:Q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7" zoomScale="90" zoomScaleNormal="90" workbookViewId="0">
      <selection sqref="A1:D1"/>
    </sheetView>
  </sheetViews>
  <sheetFormatPr defaultRowHeight="13.5" x14ac:dyDescent="0.15"/>
  <cols>
    <col min="1" max="2" width="18.21875" style="91" customWidth="1"/>
    <col min="3" max="4" width="18.21875" style="92" customWidth="1"/>
    <col min="5" max="5" width="2.77734375" style="93" customWidth="1"/>
    <col min="6" max="7" width="25.21875" style="94" customWidth="1"/>
    <col min="8" max="8" width="25.21875" style="95" customWidth="1"/>
    <col min="9" max="9" width="8.21875" style="91" customWidth="1"/>
    <col min="10" max="16384" width="8.88671875" style="91"/>
  </cols>
  <sheetData>
    <row r="1" spans="1:16" s="52" customFormat="1" ht="45" customHeight="1" x14ac:dyDescent="0.25">
      <c r="A1" s="463" t="s">
        <v>30</v>
      </c>
      <c r="B1" s="463"/>
      <c r="C1" s="463"/>
      <c r="D1" s="463"/>
      <c r="E1" s="51"/>
      <c r="F1" s="464" t="s">
        <v>31</v>
      </c>
      <c r="G1" s="464"/>
      <c r="H1" s="464"/>
    </row>
    <row r="2" spans="1:16" s="55" customFormat="1" ht="25.5" customHeight="1" thickBot="1" x14ac:dyDescent="0.2">
      <c r="A2" s="53" t="s">
        <v>32</v>
      </c>
      <c r="B2" s="54"/>
      <c r="C2" s="54"/>
      <c r="D2" s="54"/>
      <c r="F2" s="54"/>
      <c r="G2" s="54"/>
      <c r="H2" s="54" t="s">
        <v>33</v>
      </c>
    </row>
    <row r="3" spans="1:16" s="55" customFormat="1" ht="16.5" customHeight="1" thickTop="1" x14ac:dyDescent="0.15">
      <c r="A3" s="56"/>
      <c r="B3" s="56" t="s">
        <v>34</v>
      </c>
      <c r="C3" s="57"/>
      <c r="D3" s="58"/>
      <c r="E3" s="59"/>
      <c r="F3" s="465" t="s">
        <v>35</v>
      </c>
      <c r="G3" s="465"/>
      <c r="H3" s="465"/>
    </row>
    <row r="4" spans="1:16" s="55" customFormat="1" ht="15.95" customHeight="1" x14ac:dyDescent="0.15">
      <c r="A4" s="60" t="s">
        <v>36</v>
      </c>
      <c r="B4" s="60"/>
      <c r="C4" s="61" t="s">
        <v>37</v>
      </c>
      <c r="D4" s="62" t="s">
        <v>38</v>
      </c>
      <c r="E4" s="59"/>
      <c r="F4" s="62" t="s">
        <v>39</v>
      </c>
      <c r="G4" s="61" t="s">
        <v>37</v>
      </c>
      <c r="H4" s="63" t="s">
        <v>40</v>
      </c>
    </row>
    <row r="5" spans="1:16" s="55" customFormat="1" ht="15.95" customHeight="1" x14ac:dyDescent="0.15">
      <c r="A5" s="60" t="s">
        <v>41</v>
      </c>
      <c r="B5" s="60"/>
      <c r="C5" s="64"/>
      <c r="D5" s="59"/>
      <c r="E5" s="59"/>
      <c r="F5" s="59"/>
      <c r="G5" s="65"/>
      <c r="H5" s="66"/>
    </row>
    <row r="6" spans="1:16" s="55" customFormat="1" ht="15.95" customHeight="1" x14ac:dyDescent="0.15">
      <c r="A6" s="67"/>
      <c r="B6" s="67" t="s">
        <v>42</v>
      </c>
      <c r="C6" s="68" t="s">
        <v>43</v>
      </c>
      <c r="D6" s="69" t="s">
        <v>44</v>
      </c>
      <c r="E6" s="59"/>
      <c r="F6" s="67" t="s">
        <v>17</v>
      </c>
      <c r="G6" s="69" t="s">
        <v>45</v>
      </c>
      <c r="H6" s="70" t="s">
        <v>46</v>
      </c>
    </row>
    <row r="7" spans="1:16" s="74" customFormat="1" ht="99.75" customHeight="1" x14ac:dyDescent="0.15">
      <c r="A7" s="71">
        <v>2013</v>
      </c>
      <c r="B7" s="72">
        <f>SUM(C7:D7)</f>
        <v>7167</v>
      </c>
      <c r="C7" s="72">
        <v>3583</v>
      </c>
      <c r="D7" s="72">
        <v>3584</v>
      </c>
      <c r="E7" s="72"/>
      <c r="F7" s="73">
        <f>SUM(G7:H7)</f>
        <v>1.6303457688808007</v>
      </c>
      <c r="G7" s="73">
        <f>C7/'[1]1.농가및농가인구'!B10</f>
        <v>0.81505914467697904</v>
      </c>
      <c r="H7" s="73">
        <f>D7/'[1]1.농가및농가인구'!B10</f>
        <v>0.8152866242038217</v>
      </c>
    </row>
    <row r="8" spans="1:16" s="74" customFormat="1" ht="99.75" customHeight="1" x14ac:dyDescent="0.15">
      <c r="A8" s="75">
        <v>2014</v>
      </c>
      <c r="B8" s="72">
        <f>C8+D8</f>
        <v>7226</v>
      </c>
      <c r="C8" s="72">
        <v>3470</v>
      </c>
      <c r="D8" s="72">
        <v>3756</v>
      </c>
      <c r="E8" s="72"/>
      <c r="F8" s="73">
        <f>SUM(G8:H8)</f>
        <v>0.69374039938556065</v>
      </c>
      <c r="G8" s="73">
        <v>0.33314132104454686</v>
      </c>
      <c r="H8" s="73">
        <v>0.36059907834101385</v>
      </c>
    </row>
    <row r="9" spans="1:16" s="74" customFormat="1" ht="99.75" customHeight="1" x14ac:dyDescent="0.15">
      <c r="A9" s="75">
        <v>2015</v>
      </c>
      <c r="B9" s="72">
        <v>7400</v>
      </c>
      <c r="C9" s="72">
        <v>3894</v>
      </c>
      <c r="D9" s="72">
        <v>3506</v>
      </c>
      <c r="E9" s="72"/>
      <c r="F9" s="73">
        <v>1.4895330112721417</v>
      </c>
      <c r="G9" s="73">
        <v>0.78381642512077299</v>
      </c>
      <c r="H9" s="73">
        <v>0.70571658615136867</v>
      </c>
    </row>
    <row r="10" spans="1:16" s="74" customFormat="1" ht="99.75" customHeight="1" x14ac:dyDescent="0.15">
      <c r="A10" s="76">
        <v>2016</v>
      </c>
      <c r="B10" s="77">
        <f>SUM(C10:D10)</f>
        <v>7092</v>
      </c>
      <c r="C10" s="77">
        <v>3119</v>
      </c>
      <c r="D10" s="77">
        <v>3973</v>
      </c>
      <c r="E10" s="77"/>
      <c r="F10" s="78">
        <v>1.17</v>
      </c>
      <c r="G10" s="78">
        <v>0.51</v>
      </c>
      <c r="H10" s="78">
        <f>D10/5980</f>
        <v>0.66438127090301002</v>
      </c>
    </row>
    <row r="11" spans="1:16" s="83" customFormat="1" ht="99.75" customHeight="1" thickBot="1" x14ac:dyDescent="0.2">
      <c r="A11" s="79">
        <v>2017</v>
      </c>
      <c r="B11" s="80">
        <f>SUM(C11:D11)</f>
        <v>7799</v>
      </c>
      <c r="C11" s="80">
        <v>3084</v>
      </c>
      <c r="D11" s="80">
        <v>4715</v>
      </c>
      <c r="E11" s="81"/>
      <c r="F11" s="82">
        <f>SUM(G11:H11)</f>
        <v>1.4</v>
      </c>
      <c r="G11" s="82">
        <v>0.71</v>
      </c>
      <c r="H11" s="82">
        <v>0.69</v>
      </c>
    </row>
    <row r="12" spans="1:16" s="88" customFormat="1" ht="12" customHeight="1" thickTop="1" x14ac:dyDescent="0.15">
      <c r="A12" s="84" t="s">
        <v>47</v>
      </c>
      <c r="B12" s="44"/>
      <c r="C12" s="44"/>
      <c r="D12" s="44"/>
      <c r="E12" s="45"/>
      <c r="F12" s="46"/>
      <c r="G12" s="44"/>
      <c r="H12" s="46"/>
      <c r="I12" s="85"/>
      <c r="J12" s="86"/>
      <c r="K12" s="86"/>
      <c r="L12" s="86"/>
      <c r="M12" s="86"/>
      <c r="N12" s="87"/>
      <c r="O12" s="87"/>
      <c r="P12" s="86"/>
    </row>
    <row r="13" spans="1:16" x14ac:dyDescent="0.15">
      <c r="A13" s="48"/>
      <c r="B13" s="48"/>
      <c r="C13" s="49"/>
      <c r="D13" s="49"/>
      <c r="E13" s="50"/>
      <c r="F13" s="89"/>
      <c r="G13" s="89"/>
      <c r="H13" s="90"/>
    </row>
    <row r="14" spans="1:16" x14ac:dyDescent="0.15">
      <c r="A14" s="48"/>
      <c r="B14" s="48"/>
      <c r="C14" s="49"/>
      <c r="D14" s="49"/>
      <c r="E14" s="50"/>
      <c r="F14" s="89"/>
      <c r="G14" s="89"/>
      <c r="H14" s="90"/>
    </row>
  </sheetData>
  <mergeCells count="3">
    <mergeCell ref="A1:D1"/>
    <mergeCell ref="F1:H1"/>
    <mergeCell ref="F3:H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sqref="A1:B1"/>
    </sheetView>
  </sheetViews>
  <sheetFormatPr defaultColWidth="13.33203125" defaultRowHeight="13.5" x14ac:dyDescent="0.15"/>
  <cols>
    <col min="1" max="1" width="15" style="91" customWidth="1"/>
    <col min="2" max="2" width="44.33203125" style="124" customWidth="1"/>
    <col min="3" max="3" width="2.77734375" style="125" customWidth="1"/>
    <col min="4" max="4" width="29.5546875" style="124" customWidth="1"/>
    <col min="5" max="5" width="33.77734375" style="124" customWidth="1"/>
    <col min="6" max="16384" width="13.33203125" style="91"/>
  </cols>
  <sheetData>
    <row r="1" spans="1:16" s="52" customFormat="1" ht="45" customHeight="1" x14ac:dyDescent="0.25">
      <c r="A1" s="464" t="s">
        <v>48</v>
      </c>
      <c r="B1" s="464"/>
      <c r="C1" s="96"/>
      <c r="D1" s="466" t="s">
        <v>49</v>
      </c>
      <c r="E1" s="466"/>
    </row>
    <row r="2" spans="1:16" s="74" customFormat="1" ht="25.5" customHeight="1" thickBot="1" x14ac:dyDescent="0.2">
      <c r="A2" s="3" t="s">
        <v>50</v>
      </c>
      <c r="B2" s="3"/>
      <c r="C2" s="97"/>
      <c r="D2" s="3"/>
      <c r="E2" s="98" t="s">
        <v>51</v>
      </c>
    </row>
    <row r="3" spans="1:16" s="103" customFormat="1" ht="16.5" customHeight="1" thickTop="1" x14ac:dyDescent="0.15">
      <c r="A3" s="9"/>
      <c r="B3" s="99" t="s">
        <v>52</v>
      </c>
      <c r="C3" s="100"/>
      <c r="D3" s="101" t="s">
        <v>53</v>
      </c>
      <c r="E3" s="102" t="s">
        <v>54</v>
      </c>
    </row>
    <row r="4" spans="1:16" s="103" customFormat="1" ht="16.5" customHeight="1" x14ac:dyDescent="0.15">
      <c r="A4" s="12" t="s">
        <v>36</v>
      </c>
      <c r="B4" s="104"/>
      <c r="C4" s="100"/>
      <c r="D4" s="26"/>
      <c r="E4" s="104"/>
    </row>
    <row r="5" spans="1:16" s="103" customFormat="1" ht="16.5" customHeight="1" x14ac:dyDescent="0.15">
      <c r="A5" s="12" t="s">
        <v>55</v>
      </c>
      <c r="B5" s="104" t="s">
        <v>56</v>
      </c>
      <c r="C5" s="100"/>
      <c r="D5" s="105"/>
      <c r="E5" s="104"/>
    </row>
    <row r="6" spans="1:16" s="103" customFormat="1" ht="16.5" customHeight="1" x14ac:dyDescent="0.15">
      <c r="A6" s="106"/>
      <c r="B6" s="107" t="s">
        <v>57</v>
      </c>
      <c r="C6" s="100"/>
      <c r="D6" s="108" t="s">
        <v>58</v>
      </c>
      <c r="E6" s="107" t="s">
        <v>59</v>
      </c>
    </row>
    <row r="7" spans="1:16" s="74" customFormat="1" ht="50.1" customHeight="1" x14ac:dyDescent="0.15">
      <c r="A7" s="109">
        <v>2013</v>
      </c>
      <c r="B7" s="110">
        <f>SUM(D7:E7)</f>
        <v>4060.6</v>
      </c>
      <c r="C7" s="111"/>
      <c r="D7" s="112">
        <v>3609</v>
      </c>
      <c r="E7" s="112">
        <v>451.6</v>
      </c>
    </row>
    <row r="8" spans="1:16" s="74" customFormat="1" ht="50.1" customHeight="1" x14ac:dyDescent="0.15">
      <c r="A8" s="109">
        <v>2014</v>
      </c>
      <c r="B8" s="110">
        <f>D8+E8</f>
        <v>4050.7</v>
      </c>
      <c r="C8" s="111"/>
      <c r="D8" s="112">
        <v>3599.1</v>
      </c>
      <c r="E8" s="112">
        <v>451.6</v>
      </c>
    </row>
    <row r="9" spans="1:16" s="74" customFormat="1" ht="50.1" customHeight="1" x14ac:dyDescent="0.15">
      <c r="A9" s="109">
        <v>2015</v>
      </c>
      <c r="B9" s="110">
        <v>4046.4</v>
      </c>
      <c r="C9" s="113"/>
      <c r="D9" s="114">
        <v>3594.8</v>
      </c>
      <c r="E9" s="114">
        <v>451.6</v>
      </c>
    </row>
    <row r="10" spans="1:16" s="74" customFormat="1" ht="50.1" customHeight="1" x14ac:dyDescent="0.15">
      <c r="A10" s="76">
        <v>2016</v>
      </c>
      <c r="B10" s="115">
        <v>3802.8</v>
      </c>
      <c r="C10" s="116"/>
      <c r="D10" s="117">
        <v>3120.3</v>
      </c>
      <c r="E10" s="117">
        <v>682.5</v>
      </c>
    </row>
    <row r="11" spans="1:16" s="83" customFormat="1" ht="50.1" customHeight="1" thickBot="1" x14ac:dyDescent="0.2">
      <c r="A11" s="79">
        <v>2017</v>
      </c>
      <c r="B11" s="118">
        <f>D11+E11</f>
        <v>3802.8</v>
      </c>
      <c r="C11" s="119"/>
      <c r="D11" s="120">
        <v>3120.3</v>
      </c>
      <c r="E11" s="120">
        <v>682.5</v>
      </c>
    </row>
    <row r="12" spans="1:16" s="88" customFormat="1" ht="12" customHeight="1" thickTop="1" x14ac:dyDescent="0.15">
      <c r="A12" s="84" t="s">
        <v>47</v>
      </c>
      <c r="B12" s="44"/>
      <c r="C12" s="45"/>
      <c r="D12" s="44"/>
      <c r="E12" s="44"/>
      <c r="F12" s="86"/>
      <c r="G12" s="87"/>
      <c r="H12" s="86"/>
      <c r="I12" s="85"/>
      <c r="J12" s="86"/>
      <c r="K12" s="86"/>
      <c r="L12" s="86"/>
      <c r="M12" s="86"/>
      <c r="N12" s="87"/>
      <c r="O12" s="87"/>
      <c r="P12" s="86"/>
    </row>
    <row r="13" spans="1:16" x14ac:dyDescent="0.15">
      <c r="A13" s="48"/>
      <c r="B13" s="121"/>
      <c r="C13" s="122"/>
      <c r="D13" s="121"/>
      <c r="E13" s="121"/>
    </row>
    <row r="14" spans="1:16" s="83" customFormat="1" ht="30" customHeight="1" x14ac:dyDescent="0.15">
      <c r="A14" s="32"/>
      <c r="B14" s="32"/>
      <c r="C14" s="32"/>
      <c r="D14" s="32"/>
      <c r="E14" s="32"/>
    </row>
    <row r="15" spans="1:16" x14ac:dyDescent="0.15">
      <c r="A15" s="48"/>
      <c r="B15" s="123"/>
      <c r="C15" s="122"/>
      <c r="D15" s="123"/>
      <c r="E15" s="123"/>
    </row>
  </sheetData>
  <mergeCells count="2">
    <mergeCell ref="A1:B1"/>
    <mergeCell ref="D1:E1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="85" zoomScaleNormal="85" workbookViewId="0">
      <selection sqref="A1:G1"/>
    </sheetView>
  </sheetViews>
  <sheetFormatPr defaultRowHeight="13.5" x14ac:dyDescent="0.15"/>
  <cols>
    <col min="1" max="1" width="14.5546875" style="168" customWidth="1"/>
    <col min="2" max="3" width="11.21875" style="168" customWidth="1"/>
    <col min="4" max="4" width="11.21875" style="44" customWidth="1"/>
    <col min="5" max="5" width="11.21875" style="169" customWidth="1"/>
    <col min="6" max="6" width="11.21875" style="170" customWidth="1"/>
    <col min="7" max="7" width="11.21875" style="44" customWidth="1"/>
    <col min="8" max="8" width="2.77734375" style="171" customWidth="1"/>
    <col min="9" max="9" width="11.44140625" style="169" customWidth="1"/>
    <col min="10" max="10" width="11.44140625" style="170" customWidth="1"/>
    <col min="11" max="11" width="11.44140625" style="44" customWidth="1"/>
    <col min="12" max="12" width="11.44140625" style="169" customWidth="1"/>
    <col min="13" max="13" width="11.44140625" style="170" customWidth="1"/>
    <col min="14" max="14" width="11.44140625" style="44" customWidth="1"/>
    <col min="15" max="16" width="8.88671875" style="48"/>
    <col min="17" max="17" width="5.33203125" style="48" customWidth="1"/>
    <col min="18" max="16384" width="8.88671875" style="48"/>
  </cols>
  <sheetData>
    <row r="1" spans="1:24" s="2" customFormat="1" ht="45" customHeight="1" x14ac:dyDescent="0.25">
      <c r="A1" s="467" t="s">
        <v>60</v>
      </c>
      <c r="B1" s="467"/>
      <c r="C1" s="467"/>
      <c r="D1" s="467"/>
      <c r="E1" s="468"/>
      <c r="F1" s="467"/>
      <c r="G1" s="467"/>
      <c r="H1" s="126"/>
      <c r="I1" s="469" t="s">
        <v>61</v>
      </c>
      <c r="J1" s="469"/>
      <c r="K1" s="469"/>
      <c r="L1" s="469"/>
      <c r="M1" s="469"/>
      <c r="N1" s="469"/>
      <c r="X1" s="48"/>
    </row>
    <row r="2" spans="1:24" s="8" customFormat="1" ht="25.5" customHeight="1" thickBot="1" x14ac:dyDescent="0.2">
      <c r="A2" s="84" t="s">
        <v>62</v>
      </c>
      <c r="B2" s="84"/>
      <c r="C2" s="84"/>
      <c r="D2" s="127"/>
      <c r="E2" s="128"/>
      <c r="F2" s="11"/>
      <c r="G2" s="127"/>
      <c r="H2" s="129"/>
      <c r="I2" s="130"/>
      <c r="J2" s="11"/>
      <c r="K2" s="127"/>
      <c r="L2" s="130"/>
      <c r="M2" s="11"/>
      <c r="N2" s="131" t="s">
        <v>63</v>
      </c>
    </row>
    <row r="3" spans="1:24" s="11" customFormat="1" ht="16.5" customHeight="1" thickTop="1" x14ac:dyDescent="0.15">
      <c r="A3" s="9" t="s">
        <v>64</v>
      </c>
      <c r="B3" s="470" t="s">
        <v>65</v>
      </c>
      <c r="C3" s="471"/>
      <c r="D3" s="472" t="s">
        <v>66</v>
      </c>
      <c r="E3" s="473"/>
      <c r="F3" s="474" t="s">
        <v>67</v>
      </c>
      <c r="G3" s="474"/>
      <c r="H3" s="132"/>
      <c r="I3" s="475" t="s">
        <v>68</v>
      </c>
      <c r="J3" s="476"/>
      <c r="K3" s="472" t="s">
        <v>69</v>
      </c>
      <c r="L3" s="473"/>
      <c r="M3" s="470" t="s">
        <v>70</v>
      </c>
      <c r="N3" s="474"/>
    </row>
    <row r="4" spans="1:24" s="11" customFormat="1" ht="15.95" customHeight="1" x14ac:dyDescent="0.15">
      <c r="A4" s="12" t="s">
        <v>71</v>
      </c>
      <c r="B4" s="133" t="s">
        <v>72</v>
      </c>
      <c r="C4" s="12" t="s">
        <v>73</v>
      </c>
      <c r="D4" s="133" t="s">
        <v>72</v>
      </c>
      <c r="E4" s="12" t="s">
        <v>73</v>
      </c>
      <c r="F4" s="134" t="s">
        <v>72</v>
      </c>
      <c r="G4" s="132" t="s">
        <v>73</v>
      </c>
      <c r="H4" s="132"/>
      <c r="I4" s="12" t="s">
        <v>72</v>
      </c>
      <c r="J4" s="12" t="s">
        <v>73</v>
      </c>
      <c r="K4" s="133" t="s">
        <v>72</v>
      </c>
      <c r="L4" s="12" t="s">
        <v>73</v>
      </c>
      <c r="M4" s="12" t="s">
        <v>72</v>
      </c>
      <c r="N4" s="135" t="s">
        <v>73</v>
      </c>
    </row>
    <row r="5" spans="1:24" s="11" customFormat="1" ht="15.95" customHeight="1" x14ac:dyDescent="0.15">
      <c r="A5" s="12" t="s">
        <v>74</v>
      </c>
      <c r="B5" s="26"/>
      <c r="C5" s="12"/>
      <c r="D5" s="136"/>
      <c r="E5" s="12"/>
      <c r="F5" s="26"/>
      <c r="G5" s="132"/>
      <c r="H5" s="132"/>
      <c r="I5" s="26"/>
      <c r="J5" s="12"/>
      <c r="K5" s="136"/>
      <c r="L5" s="12"/>
      <c r="M5" s="26"/>
      <c r="N5" s="137"/>
    </row>
    <row r="6" spans="1:24" s="11" customFormat="1" ht="15.95" customHeight="1" x14ac:dyDescent="0.15">
      <c r="A6" s="19" t="s">
        <v>16</v>
      </c>
      <c r="B6" s="108" t="s">
        <v>75</v>
      </c>
      <c r="C6" s="106" t="s">
        <v>76</v>
      </c>
      <c r="D6" s="138" t="s">
        <v>75</v>
      </c>
      <c r="E6" s="139" t="s">
        <v>76</v>
      </c>
      <c r="F6" s="108" t="s">
        <v>75</v>
      </c>
      <c r="G6" s="140" t="s">
        <v>76</v>
      </c>
      <c r="H6" s="132"/>
      <c r="I6" s="108" t="s">
        <v>75</v>
      </c>
      <c r="J6" s="106" t="s">
        <v>76</v>
      </c>
      <c r="K6" s="138" t="s">
        <v>75</v>
      </c>
      <c r="L6" s="106" t="s">
        <v>76</v>
      </c>
      <c r="M6" s="108" t="s">
        <v>75</v>
      </c>
      <c r="N6" s="141" t="s">
        <v>76</v>
      </c>
    </row>
    <row r="7" spans="1:24" s="147" customFormat="1" ht="41.25" customHeight="1" x14ac:dyDescent="0.15">
      <c r="A7" s="142">
        <v>2013</v>
      </c>
      <c r="B7" s="143">
        <v>3159.4</v>
      </c>
      <c r="C7" s="143">
        <v>16082.899999999998</v>
      </c>
      <c r="D7" s="144">
        <v>3058</v>
      </c>
      <c r="E7" s="144">
        <v>15534</v>
      </c>
      <c r="F7" s="145" t="s">
        <v>77</v>
      </c>
      <c r="G7" s="145" t="s">
        <v>77</v>
      </c>
      <c r="H7" s="146"/>
      <c r="I7" s="143">
        <v>25.9</v>
      </c>
      <c r="J7" s="143">
        <v>84.399999999999991</v>
      </c>
      <c r="K7" s="143">
        <v>40.5</v>
      </c>
      <c r="L7" s="143">
        <v>63.199999999999996</v>
      </c>
      <c r="M7" s="143">
        <v>34.999999999999993</v>
      </c>
      <c r="N7" s="143">
        <v>401.30000000000007</v>
      </c>
    </row>
    <row r="8" spans="1:24" s="147" customFormat="1" ht="41.25" customHeight="1" x14ac:dyDescent="0.15">
      <c r="A8" s="142">
        <v>2014</v>
      </c>
      <c r="B8" s="143">
        <v>2988.3999999999996</v>
      </c>
      <c r="C8" s="143">
        <v>15566.7</v>
      </c>
      <c r="D8" s="148">
        <v>2873</v>
      </c>
      <c r="E8" s="148">
        <v>14938</v>
      </c>
      <c r="F8" s="149">
        <v>0.8</v>
      </c>
      <c r="G8" s="149">
        <v>2.4</v>
      </c>
      <c r="H8" s="146"/>
      <c r="I8" s="150">
        <v>25.700000000000003</v>
      </c>
      <c r="J8" s="150">
        <v>87.2</v>
      </c>
      <c r="K8" s="151">
        <v>53.7</v>
      </c>
      <c r="L8" s="151">
        <v>131.69999999999999</v>
      </c>
      <c r="M8" s="143">
        <v>35.200000000000003</v>
      </c>
      <c r="N8" s="143">
        <v>407.4</v>
      </c>
    </row>
    <row r="9" spans="1:24" s="147" customFormat="1" ht="41.25" customHeight="1" x14ac:dyDescent="0.15">
      <c r="A9" s="142">
        <v>2015</v>
      </c>
      <c r="B9" s="143">
        <v>2959.2</v>
      </c>
      <c r="C9" s="143">
        <v>15356</v>
      </c>
      <c r="D9" s="148">
        <v>2844</v>
      </c>
      <c r="E9" s="148">
        <v>14731</v>
      </c>
      <c r="F9" s="152">
        <v>0.8</v>
      </c>
      <c r="G9" s="152">
        <v>2.4</v>
      </c>
      <c r="H9" s="146"/>
      <c r="I9" s="150">
        <v>25.5</v>
      </c>
      <c r="J9" s="150">
        <v>85.7</v>
      </c>
      <c r="K9" s="151">
        <v>53.7</v>
      </c>
      <c r="L9" s="151">
        <v>130.4</v>
      </c>
      <c r="M9" s="143">
        <v>35.200000000000003</v>
      </c>
      <c r="N9" s="143">
        <v>406.5</v>
      </c>
    </row>
    <row r="10" spans="1:24" s="147" customFormat="1" ht="41.25" customHeight="1" x14ac:dyDescent="0.15">
      <c r="A10" s="142">
        <v>2016</v>
      </c>
      <c r="B10" s="143">
        <v>3007.7</v>
      </c>
      <c r="C10" s="143">
        <v>20156.2</v>
      </c>
      <c r="D10" s="144">
        <v>2749</v>
      </c>
      <c r="E10" s="144">
        <v>19325</v>
      </c>
      <c r="F10" s="100">
        <v>0.4</v>
      </c>
      <c r="G10" s="100">
        <v>1.3</v>
      </c>
      <c r="H10" s="146"/>
      <c r="I10" s="150">
        <v>40.700000000000003</v>
      </c>
      <c r="J10" s="150">
        <v>101.39999999999999</v>
      </c>
      <c r="K10" s="151">
        <v>184.89999999999998</v>
      </c>
      <c r="L10" s="151">
        <v>296.60000000000002</v>
      </c>
      <c r="M10" s="143">
        <v>32.699999999999996</v>
      </c>
      <c r="N10" s="143">
        <v>431.9</v>
      </c>
    </row>
    <row r="11" spans="1:24" s="158" customFormat="1" ht="41.25" customHeight="1" x14ac:dyDescent="0.15">
      <c r="A11" s="154">
        <v>2017</v>
      </c>
      <c r="B11" s="155">
        <f>SUM(B12:B18)</f>
        <v>3004.66</v>
      </c>
      <c r="C11" s="155">
        <f t="shared" ref="C11:G11" si="0">SUM(C12:C18)</f>
        <v>20150.000000000004</v>
      </c>
      <c r="D11" s="155">
        <f t="shared" si="0"/>
        <v>2747</v>
      </c>
      <c r="E11" s="155">
        <f t="shared" si="0"/>
        <v>19319</v>
      </c>
      <c r="F11" s="155">
        <f t="shared" si="0"/>
        <v>0.4</v>
      </c>
      <c r="G11" s="155">
        <f t="shared" si="0"/>
        <v>1.3</v>
      </c>
      <c r="H11" s="156"/>
      <c r="I11" s="157">
        <f>SUM(I12:I18)</f>
        <v>40.299999999999997</v>
      </c>
      <c r="J11" s="157">
        <f>SUM(J12:J18)</f>
        <v>100.6</v>
      </c>
      <c r="K11" s="157">
        <f t="shared" ref="K11:N11" si="1">SUM(K12:K18)</f>
        <v>183.9</v>
      </c>
      <c r="L11" s="157">
        <f t="shared" si="1"/>
        <v>295.5</v>
      </c>
      <c r="M11" s="157">
        <f t="shared" si="1"/>
        <v>33.059999999999995</v>
      </c>
      <c r="N11" s="157">
        <f t="shared" si="1"/>
        <v>433.6</v>
      </c>
    </row>
    <row r="12" spans="1:24" s="160" customFormat="1" ht="41.25" customHeight="1" x14ac:dyDescent="0.15">
      <c r="A12" s="159" t="s">
        <v>78</v>
      </c>
      <c r="B12" s="143">
        <f>D12+F12+I12+K12+M12</f>
        <v>435.70000000000005</v>
      </c>
      <c r="C12" s="143">
        <f>E12+G12+J12+L12+N12</f>
        <v>2898.3999999999996</v>
      </c>
      <c r="D12" s="144">
        <f>'[2]4-1.미곡'!B12</f>
        <v>395</v>
      </c>
      <c r="E12" s="144">
        <f>'[2]4-1.미곡'!C12</f>
        <v>2777</v>
      </c>
      <c r="F12" s="145">
        <v>0</v>
      </c>
      <c r="G12" s="145">
        <v>0</v>
      </c>
      <c r="H12" s="113"/>
      <c r="I12" s="150">
        <f>'[2]4-3.잡곡'!B12</f>
        <v>1.8000000000000003</v>
      </c>
      <c r="J12" s="150">
        <f>'[2]4-3.잡곡'!C12</f>
        <v>3.5</v>
      </c>
      <c r="K12" s="151">
        <f>'[2]4-4.두류'!B12</f>
        <v>33.300000000000004</v>
      </c>
      <c r="L12" s="151">
        <f>'[2]4-4.두류'!C12</f>
        <v>45.7</v>
      </c>
      <c r="M12" s="143">
        <f>'[2]4-5.서류'!B12</f>
        <v>5.6</v>
      </c>
      <c r="N12" s="143">
        <f>'[2]4-5.서류'!C12</f>
        <v>72.199999999999989</v>
      </c>
    </row>
    <row r="13" spans="1:24" s="160" customFormat="1" ht="41.25" customHeight="1" x14ac:dyDescent="0.15">
      <c r="A13" s="159" t="s">
        <v>79</v>
      </c>
      <c r="B13" s="143">
        <f t="shared" ref="B13:C18" si="2">D13+F13+I13+K13+M13</f>
        <v>969.4</v>
      </c>
      <c r="C13" s="143">
        <f t="shared" si="2"/>
        <v>6729.5999999999995</v>
      </c>
      <c r="D13" s="144">
        <f>'[2]4-1.미곡'!B13</f>
        <v>942</v>
      </c>
      <c r="E13" s="144">
        <f>'[2]4-1.미곡'!C13</f>
        <v>6630</v>
      </c>
      <c r="F13" s="153">
        <v>0.4</v>
      </c>
      <c r="G13" s="153">
        <v>1.3</v>
      </c>
      <c r="H13" s="113"/>
      <c r="I13" s="150">
        <f>'[2]4-3.잡곡'!B13</f>
        <v>0.2</v>
      </c>
      <c r="J13" s="150">
        <f>'[2]4-3.잡곡'!C13</f>
        <v>0.5</v>
      </c>
      <c r="K13" s="151">
        <f>'[2]4-4.두류'!B13</f>
        <v>22</v>
      </c>
      <c r="L13" s="151">
        <f>'[2]4-4.두류'!C13</f>
        <v>34.400000000000006</v>
      </c>
      <c r="M13" s="143">
        <f>'[2]4-5.서류'!B13</f>
        <v>4.8</v>
      </c>
      <c r="N13" s="143">
        <f>'[2]4-5.서류'!C13</f>
        <v>63.4</v>
      </c>
    </row>
    <row r="14" spans="1:24" s="160" customFormat="1" ht="41.25" customHeight="1" x14ac:dyDescent="0.15">
      <c r="A14" s="159" t="s">
        <v>80</v>
      </c>
      <c r="B14" s="143">
        <f t="shared" si="2"/>
        <v>271.60000000000002</v>
      </c>
      <c r="C14" s="143">
        <f t="shared" si="2"/>
        <v>1740.7</v>
      </c>
      <c r="D14" s="144">
        <f>'[2]4-1.미곡'!B14</f>
        <v>233</v>
      </c>
      <c r="E14" s="144">
        <f>'[2]4-1.미곡'!C14</f>
        <v>1638</v>
      </c>
      <c r="F14" s="145">
        <v>0</v>
      </c>
      <c r="G14" s="145">
        <v>0</v>
      </c>
      <c r="H14" s="113"/>
      <c r="I14" s="150">
        <f>'[2]4-3.잡곡'!B14</f>
        <v>4.0999999999999996</v>
      </c>
      <c r="J14" s="150">
        <f>'[2]4-3.잡곡'!C14</f>
        <v>15.6</v>
      </c>
      <c r="K14" s="151">
        <f>'[2]4-4.두류'!B14</f>
        <v>32.400000000000006</v>
      </c>
      <c r="L14" s="151">
        <f>'[2]4-4.두류'!C14</f>
        <v>57.7</v>
      </c>
      <c r="M14" s="143">
        <f>'[2]4-5.서류'!B14</f>
        <v>2.0999999999999996</v>
      </c>
      <c r="N14" s="143">
        <f>'[2]4-5.서류'!C14</f>
        <v>29.4</v>
      </c>
    </row>
    <row r="15" spans="1:24" s="160" customFormat="1" ht="41.25" customHeight="1" x14ac:dyDescent="0.15">
      <c r="A15" s="159" t="s">
        <v>81</v>
      </c>
      <c r="B15" s="143">
        <f t="shared" si="2"/>
        <v>344.48</v>
      </c>
      <c r="C15" s="143">
        <f t="shared" si="2"/>
        <v>2286.6000000000004</v>
      </c>
      <c r="D15" s="144">
        <f>'[2]4-1.미곡'!B15</f>
        <v>306</v>
      </c>
      <c r="E15" s="144">
        <f>'[2]4-1.미곡'!C15</f>
        <v>2151</v>
      </c>
      <c r="F15" s="145">
        <v>0</v>
      </c>
      <c r="G15" s="145">
        <v>0</v>
      </c>
      <c r="H15" s="113"/>
      <c r="I15" s="150">
        <f>'[2]4-3.잡곡'!B15</f>
        <v>12.1</v>
      </c>
      <c r="J15" s="150">
        <f>'[2]4-3.잡곡'!C15</f>
        <v>27.799999999999997</v>
      </c>
      <c r="K15" s="151">
        <f>'[2]4-4.두류'!B15</f>
        <v>19.8</v>
      </c>
      <c r="L15" s="151">
        <f>'[2]4-4.두류'!C15</f>
        <v>32.300000000000004</v>
      </c>
      <c r="M15" s="143">
        <f>'[2]4-5.서류'!B15</f>
        <v>6.58</v>
      </c>
      <c r="N15" s="143">
        <f>'[2]4-5.서류'!C15</f>
        <v>75.5</v>
      </c>
    </row>
    <row r="16" spans="1:24" s="160" customFormat="1" ht="41.25" customHeight="1" x14ac:dyDescent="0.15">
      <c r="A16" s="159" t="s">
        <v>82</v>
      </c>
      <c r="B16" s="143">
        <f t="shared" si="2"/>
        <v>316</v>
      </c>
      <c r="C16" s="143">
        <f t="shared" si="2"/>
        <v>2099.8999999999996</v>
      </c>
      <c r="D16" s="144">
        <f>'[2]4-1.미곡'!B16</f>
        <v>287</v>
      </c>
      <c r="E16" s="144">
        <f>'[2]4-1.미곡'!C16</f>
        <v>2018</v>
      </c>
      <c r="F16" s="145">
        <v>0</v>
      </c>
      <c r="G16" s="145">
        <v>0</v>
      </c>
      <c r="H16" s="113"/>
      <c r="I16" s="150">
        <f>'[2]4-3.잡곡'!B16</f>
        <v>2.1</v>
      </c>
      <c r="J16" s="150">
        <f>'[2]4-3.잡곡'!C16</f>
        <v>3.5999999999999996</v>
      </c>
      <c r="K16" s="151">
        <f>'[2]4-4.두류'!B16</f>
        <v>24</v>
      </c>
      <c r="L16" s="151">
        <f>'[2]4-4.두류'!C16</f>
        <v>40.699999999999996</v>
      </c>
      <c r="M16" s="143">
        <f>'[2]4-5.서류'!B16</f>
        <v>2.9</v>
      </c>
      <c r="N16" s="143">
        <f>'[2]4-5.서류'!C16</f>
        <v>37.6</v>
      </c>
    </row>
    <row r="17" spans="1:16" s="160" customFormat="1" ht="41.25" customHeight="1" x14ac:dyDescent="0.15">
      <c r="A17" s="159" t="s">
        <v>83</v>
      </c>
      <c r="B17" s="143">
        <f t="shared" si="2"/>
        <v>378.60999999999996</v>
      </c>
      <c r="C17" s="143">
        <f t="shared" si="2"/>
        <v>2538.4</v>
      </c>
      <c r="D17" s="144">
        <f>'[2]4-1.미곡'!B17</f>
        <v>339</v>
      </c>
      <c r="E17" s="144">
        <f>'[2]4-1.미곡'!C17</f>
        <v>2383</v>
      </c>
      <c r="F17" s="145">
        <v>0</v>
      </c>
      <c r="G17" s="145">
        <v>0</v>
      </c>
      <c r="H17" s="113"/>
      <c r="I17" s="150">
        <f>'[2]4-3.잡곡'!B17</f>
        <v>9.6999999999999993</v>
      </c>
      <c r="J17" s="150">
        <f>'[2]4-3.잡곡'!C17</f>
        <v>24</v>
      </c>
      <c r="K17" s="151">
        <f>'[2]4-4.두류'!B17</f>
        <v>23.900000000000002</v>
      </c>
      <c r="L17" s="151">
        <f>'[2]4-4.두류'!C17</f>
        <v>36.1</v>
      </c>
      <c r="M17" s="143">
        <f>'[2]4-5.서류'!B17</f>
        <v>6.01</v>
      </c>
      <c r="N17" s="143">
        <f>'[2]4-5.서류'!C17</f>
        <v>95.3</v>
      </c>
    </row>
    <row r="18" spans="1:16" s="160" customFormat="1" ht="41.25" customHeight="1" thickBot="1" x14ac:dyDescent="0.2">
      <c r="A18" s="161" t="s">
        <v>84</v>
      </c>
      <c r="B18" s="162">
        <f t="shared" si="2"/>
        <v>288.87</v>
      </c>
      <c r="C18" s="162">
        <f t="shared" si="2"/>
        <v>1856.3999999999999</v>
      </c>
      <c r="D18" s="163">
        <f>'[2]4-1.미곡'!B18</f>
        <v>245</v>
      </c>
      <c r="E18" s="163">
        <f>'[2]4-1.미곡'!C18</f>
        <v>1722</v>
      </c>
      <c r="F18" s="164">
        <v>0</v>
      </c>
      <c r="G18" s="164">
        <v>0</v>
      </c>
      <c r="H18" s="113"/>
      <c r="I18" s="165">
        <f>'[2]4-3.잡곡'!B18</f>
        <v>10.3</v>
      </c>
      <c r="J18" s="165">
        <f>'[2]4-3.잡곡'!C18</f>
        <v>25.6</v>
      </c>
      <c r="K18" s="166">
        <f>'[2]4-4.두류'!B18</f>
        <v>28.5</v>
      </c>
      <c r="L18" s="166">
        <f>'[2]4-4.두류'!C18</f>
        <v>48.600000000000009</v>
      </c>
      <c r="M18" s="162">
        <f>'[2]4-5.서류'!B18</f>
        <v>5.07</v>
      </c>
      <c r="N18" s="162">
        <f>'[2]4-5.서류'!C18</f>
        <v>60.2</v>
      </c>
    </row>
    <row r="19" spans="1:16" s="47" customFormat="1" ht="12" customHeight="1" thickTop="1" x14ac:dyDescent="0.15">
      <c r="A19" s="84" t="s">
        <v>85</v>
      </c>
      <c r="B19" s="44"/>
      <c r="C19" s="44"/>
      <c r="D19" s="44"/>
      <c r="E19" s="44"/>
      <c r="F19" s="46"/>
      <c r="G19" s="44"/>
      <c r="H19" s="167"/>
      <c r="I19" s="167"/>
      <c r="J19" s="46"/>
      <c r="K19" s="46"/>
      <c r="L19" s="46"/>
      <c r="M19" s="46"/>
      <c r="N19" s="44"/>
      <c r="O19" s="44"/>
      <c r="P19" s="46"/>
    </row>
  </sheetData>
  <mergeCells count="8">
    <mergeCell ref="A1:G1"/>
    <mergeCell ref="I1:N1"/>
    <mergeCell ref="B3:C3"/>
    <mergeCell ref="D3:E3"/>
    <mergeCell ref="F3:G3"/>
    <mergeCell ref="I3:J3"/>
    <mergeCell ref="K3:L3"/>
    <mergeCell ref="M3:N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="85" zoomScaleNormal="85" workbookViewId="0">
      <selection sqref="A1:D1"/>
    </sheetView>
  </sheetViews>
  <sheetFormatPr defaultRowHeight="13.5" x14ac:dyDescent="0.15"/>
  <cols>
    <col min="1" max="1" width="14.5546875" style="214" customWidth="1"/>
    <col min="2" max="2" width="22.44140625" style="215" customWidth="1"/>
    <col min="3" max="3" width="22.44140625" style="216" customWidth="1"/>
    <col min="4" max="4" width="22.44140625" style="87" customWidth="1"/>
    <col min="5" max="5" width="2.77734375" style="213" customWidth="1"/>
    <col min="6" max="6" width="13.44140625" style="216" customWidth="1"/>
    <col min="7" max="7" width="13.44140625" style="215" customWidth="1"/>
    <col min="8" max="8" width="13.44140625" style="87" customWidth="1"/>
    <col min="9" max="9" width="13.44140625" style="216" customWidth="1"/>
    <col min="10" max="10" width="13.44140625" style="215" customWidth="1"/>
    <col min="11" max="19" width="8.88671875" style="91"/>
    <col min="20" max="20" width="5.33203125" style="91" customWidth="1"/>
    <col min="21" max="26" width="8.88671875" style="91"/>
    <col min="27" max="136" width="0" style="214" hidden="1" customWidth="1"/>
    <col min="137" max="16384" width="8.88671875" style="214"/>
  </cols>
  <sheetData>
    <row r="1" spans="1:26" s="173" customFormat="1" ht="45" customHeight="1" x14ac:dyDescent="0.25">
      <c r="A1" s="477" t="s">
        <v>86</v>
      </c>
      <c r="B1" s="477"/>
      <c r="C1" s="477"/>
      <c r="D1" s="477"/>
      <c r="E1" s="172"/>
      <c r="F1" s="466" t="s">
        <v>87</v>
      </c>
      <c r="G1" s="466"/>
      <c r="H1" s="466"/>
      <c r="I1" s="466"/>
      <c r="J1" s="466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s="178" customFormat="1" ht="25.5" customHeight="1" thickBot="1" x14ac:dyDescent="0.2">
      <c r="A2" s="174" t="s">
        <v>88</v>
      </c>
      <c r="B2" s="175"/>
      <c r="C2" s="103"/>
      <c r="D2" s="176"/>
      <c r="E2" s="176"/>
      <c r="F2" s="103"/>
      <c r="G2" s="175"/>
      <c r="H2" s="176"/>
      <c r="I2" s="103"/>
      <c r="J2" s="177" t="s">
        <v>89</v>
      </c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s="103" customFormat="1" ht="16.5" customHeight="1" thickTop="1" x14ac:dyDescent="0.15">
      <c r="A3" s="179" t="s">
        <v>64</v>
      </c>
      <c r="B3" s="478" t="s">
        <v>90</v>
      </c>
      <c r="C3" s="479"/>
      <c r="D3" s="180" t="s">
        <v>91</v>
      </c>
      <c r="E3" s="181"/>
      <c r="F3" s="480" t="s">
        <v>92</v>
      </c>
      <c r="G3" s="481"/>
      <c r="H3" s="482" t="s">
        <v>93</v>
      </c>
      <c r="I3" s="483"/>
      <c r="J3" s="483"/>
    </row>
    <row r="4" spans="1:26" s="103" customFormat="1" ht="15.95" customHeight="1" x14ac:dyDescent="0.15">
      <c r="A4" s="182" t="s">
        <v>94</v>
      </c>
      <c r="B4" s="182" t="s">
        <v>72</v>
      </c>
      <c r="C4" s="182" t="s">
        <v>73</v>
      </c>
      <c r="D4" s="183" t="s">
        <v>72</v>
      </c>
      <c r="E4" s="183"/>
      <c r="F4" s="62" t="s">
        <v>95</v>
      </c>
      <c r="G4" s="184"/>
      <c r="H4" s="182" t="s">
        <v>72</v>
      </c>
      <c r="I4" s="61" t="s">
        <v>96</v>
      </c>
      <c r="J4" s="183"/>
    </row>
    <row r="5" spans="1:26" s="103" customFormat="1" ht="15.95" customHeight="1" x14ac:dyDescent="0.15">
      <c r="A5" s="182" t="s">
        <v>97</v>
      </c>
      <c r="B5" s="60"/>
      <c r="C5" s="182"/>
      <c r="D5" s="59"/>
      <c r="E5" s="59"/>
      <c r="F5" s="182"/>
      <c r="G5" s="185"/>
      <c r="H5" s="60"/>
      <c r="I5" s="182"/>
      <c r="J5" s="186"/>
    </row>
    <row r="6" spans="1:26" s="192" customFormat="1" ht="15.95" customHeight="1" x14ac:dyDescent="0.15">
      <c r="A6" s="187" t="s">
        <v>16</v>
      </c>
      <c r="B6" s="188" t="s">
        <v>75</v>
      </c>
      <c r="C6" s="188" t="s">
        <v>76</v>
      </c>
      <c r="D6" s="189" t="s">
        <v>75</v>
      </c>
      <c r="E6" s="183"/>
      <c r="F6" s="188" t="s">
        <v>98</v>
      </c>
      <c r="G6" s="190" t="s">
        <v>99</v>
      </c>
      <c r="H6" s="188" t="s">
        <v>75</v>
      </c>
      <c r="I6" s="188" t="s">
        <v>98</v>
      </c>
      <c r="J6" s="191" t="s">
        <v>99</v>
      </c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s="198" customFormat="1" ht="41.25" customHeight="1" x14ac:dyDescent="0.15">
      <c r="A7" s="193">
        <v>2013</v>
      </c>
      <c r="B7" s="194">
        <v>3058</v>
      </c>
      <c r="C7" s="194">
        <v>15534</v>
      </c>
      <c r="D7" s="194">
        <v>3058</v>
      </c>
      <c r="E7" s="194"/>
      <c r="F7" s="194">
        <v>15534</v>
      </c>
      <c r="G7" s="195">
        <v>508</v>
      </c>
      <c r="H7" s="196">
        <v>0</v>
      </c>
      <c r="I7" s="196">
        <v>0</v>
      </c>
      <c r="J7" s="196">
        <v>0</v>
      </c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</row>
    <row r="8" spans="1:26" s="198" customFormat="1" ht="41.25" customHeight="1" x14ac:dyDescent="0.15">
      <c r="A8" s="193">
        <v>2014</v>
      </c>
      <c r="B8" s="194">
        <v>2873</v>
      </c>
      <c r="C8" s="194">
        <v>14938</v>
      </c>
      <c r="D8" s="194">
        <v>2873</v>
      </c>
      <c r="E8" s="194"/>
      <c r="F8" s="194">
        <v>14938</v>
      </c>
      <c r="G8" s="195">
        <v>520</v>
      </c>
      <c r="H8" s="196">
        <v>0</v>
      </c>
      <c r="I8" s="196">
        <v>0</v>
      </c>
      <c r="J8" s="196">
        <v>0</v>
      </c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spans="1:26" s="198" customFormat="1" ht="41.25" customHeight="1" x14ac:dyDescent="0.15">
      <c r="A9" s="193">
        <v>2015</v>
      </c>
      <c r="B9" s="194">
        <v>2844</v>
      </c>
      <c r="C9" s="194">
        <v>14731</v>
      </c>
      <c r="D9" s="194">
        <v>2844</v>
      </c>
      <c r="E9" s="194"/>
      <c r="F9" s="194">
        <v>14731</v>
      </c>
      <c r="G9" s="195">
        <v>518</v>
      </c>
      <c r="H9" s="196">
        <v>0</v>
      </c>
      <c r="I9" s="196">
        <v>0</v>
      </c>
      <c r="J9" s="196">
        <v>0</v>
      </c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spans="1:26" s="198" customFormat="1" ht="41.25" customHeight="1" x14ac:dyDescent="0.15">
      <c r="A10" s="142">
        <v>2016</v>
      </c>
      <c r="B10" s="199">
        <v>2749</v>
      </c>
      <c r="C10" s="199">
        <v>19325</v>
      </c>
      <c r="D10" s="199">
        <v>2749</v>
      </c>
      <c r="E10" s="199"/>
      <c r="F10" s="199">
        <v>19325</v>
      </c>
      <c r="G10" s="200">
        <v>703</v>
      </c>
      <c r="H10" s="196">
        <v>0</v>
      </c>
      <c r="I10" s="196">
        <v>0</v>
      </c>
      <c r="J10" s="196">
        <v>0</v>
      </c>
      <c r="K10" s="201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spans="1:26" s="198" customFormat="1" ht="41.25" customHeight="1" x14ac:dyDescent="0.15">
      <c r="A11" s="154">
        <v>2017</v>
      </c>
      <c r="B11" s="202">
        <f>SUM(B12:B18)</f>
        <v>2747</v>
      </c>
      <c r="C11" s="202">
        <f t="shared" ref="C11:D11" si="0">SUM(C12:C18)</f>
        <v>19319</v>
      </c>
      <c r="D11" s="202">
        <f t="shared" si="0"/>
        <v>2747</v>
      </c>
      <c r="E11" s="202"/>
      <c r="F11" s="202">
        <f>SUM(F12:F18)</f>
        <v>19319</v>
      </c>
      <c r="G11" s="203">
        <v>703</v>
      </c>
      <c r="H11" s="196">
        <v>0</v>
      </c>
      <c r="I11" s="196">
        <v>0</v>
      </c>
      <c r="J11" s="196">
        <v>0</v>
      </c>
      <c r="K11" s="204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</row>
    <row r="12" spans="1:26" s="198" customFormat="1" ht="41.25" customHeight="1" x14ac:dyDescent="0.15">
      <c r="A12" s="159" t="s">
        <v>78</v>
      </c>
      <c r="B12" s="199">
        <f>D12</f>
        <v>395</v>
      </c>
      <c r="C12" s="199">
        <f>F12</f>
        <v>2777</v>
      </c>
      <c r="D12" s="199">
        <v>395</v>
      </c>
      <c r="E12" s="199"/>
      <c r="F12" s="199">
        <v>2777</v>
      </c>
      <c r="G12" s="200">
        <v>703</v>
      </c>
      <c r="H12" s="196">
        <v>0</v>
      </c>
      <c r="I12" s="196">
        <v>0</v>
      </c>
      <c r="J12" s="196">
        <v>0</v>
      </c>
      <c r="K12" s="204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spans="1:26" s="198" customFormat="1" ht="41.25" customHeight="1" x14ac:dyDescent="0.15">
      <c r="A13" s="159" t="s">
        <v>79</v>
      </c>
      <c r="B13" s="199">
        <f t="shared" ref="B13:B18" si="1">D13</f>
        <v>942</v>
      </c>
      <c r="C13" s="199">
        <f t="shared" ref="C13:C18" si="2">F13</f>
        <v>6630</v>
      </c>
      <c r="D13" s="199">
        <v>942</v>
      </c>
      <c r="E13" s="199"/>
      <c r="F13" s="199">
        <v>6630</v>
      </c>
      <c r="G13" s="200">
        <v>703</v>
      </c>
      <c r="H13" s="196">
        <v>0</v>
      </c>
      <c r="I13" s="196">
        <v>0</v>
      </c>
      <c r="J13" s="196">
        <v>0</v>
      </c>
      <c r="K13" s="204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spans="1:26" s="198" customFormat="1" ht="41.25" customHeight="1" x14ac:dyDescent="0.15">
      <c r="A14" s="159" t="s">
        <v>80</v>
      </c>
      <c r="B14" s="199">
        <f t="shared" si="1"/>
        <v>233</v>
      </c>
      <c r="C14" s="199">
        <f t="shared" si="2"/>
        <v>1638</v>
      </c>
      <c r="D14" s="199">
        <v>233</v>
      </c>
      <c r="E14" s="199"/>
      <c r="F14" s="199">
        <v>1638</v>
      </c>
      <c r="G14" s="200">
        <v>703</v>
      </c>
      <c r="H14" s="196">
        <v>0</v>
      </c>
      <c r="I14" s="196">
        <v>0</v>
      </c>
      <c r="J14" s="196">
        <v>0</v>
      </c>
      <c r="K14" s="204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spans="1:26" s="198" customFormat="1" ht="41.25" customHeight="1" x14ac:dyDescent="0.15">
      <c r="A15" s="159" t="s">
        <v>81</v>
      </c>
      <c r="B15" s="199">
        <f t="shared" si="1"/>
        <v>306</v>
      </c>
      <c r="C15" s="199">
        <f t="shared" si="2"/>
        <v>2151</v>
      </c>
      <c r="D15" s="199">
        <v>306</v>
      </c>
      <c r="E15" s="199"/>
      <c r="F15" s="199">
        <v>2151</v>
      </c>
      <c r="G15" s="200">
        <v>703</v>
      </c>
      <c r="H15" s="196">
        <v>0</v>
      </c>
      <c r="I15" s="196">
        <v>0</v>
      </c>
      <c r="J15" s="196">
        <v>0</v>
      </c>
      <c r="K15" s="204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</row>
    <row r="16" spans="1:26" s="208" customFormat="1" ht="41.25" customHeight="1" x14ac:dyDescent="0.15">
      <c r="A16" s="159" t="s">
        <v>82</v>
      </c>
      <c r="B16" s="199">
        <f t="shared" si="1"/>
        <v>287</v>
      </c>
      <c r="C16" s="199">
        <f t="shared" si="2"/>
        <v>2018</v>
      </c>
      <c r="D16" s="199">
        <v>287</v>
      </c>
      <c r="E16" s="205"/>
      <c r="F16" s="199">
        <v>2018</v>
      </c>
      <c r="G16" s="200">
        <v>703</v>
      </c>
      <c r="H16" s="196">
        <v>0</v>
      </c>
      <c r="I16" s="196">
        <v>0</v>
      </c>
      <c r="J16" s="196">
        <v>0</v>
      </c>
      <c r="K16" s="206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</row>
    <row r="17" spans="1:26" s="209" customFormat="1" ht="41.25" customHeight="1" x14ac:dyDescent="0.15">
      <c r="A17" s="159" t="s">
        <v>83</v>
      </c>
      <c r="B17" s="199">
        <f t="shared" si="1"/>
        <v>339</v>
      </c>
      <c r="C17" s="199">
        <f t="shared" si="2"/>
        <v>2383</v>
      </c>
      <c r="D17" s="199">
        <v>339</v>
      </c>
      <c r="E17" s="205"/>
      <c r="F17" s="199">
        <v>2383</v>
      </c>
      <c r="G17" s="200">
        <v>703</v>
      </c>
      <c r="H17" s="196">
        <v>0</v>
      </c>
      <c r="I17" s="196">
        <v>0</v>
      </c>
      <c r="J17" s="196">
        <v>0</v>
      </c>
      <c r="K17" s="206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</row>
    <row r="18" spans="1:26" s="209" customFormat="1" ht="41.25" customHeight="1" thickBot="1" x14ac:dyDescent="0.2">
      <c r="A18" s="161" t="s">
        <v>84</v>
      </c>
      <c r="B18" s="210">
        <f t="shared" si="1"/>
        <v>245</v>
      </c>
      <c r="C18" s="210">
        <f t="shared" si="2"/>
        <v>1722</v>
      </c>
      <c r="D18" s="210">
        <v>245</v>
      </c>
      <c r="E18" s="205"/>
      <c r="F18" s="210">
        <v>1722</v>
      </c>
      <c r="G18" s="211">
        <v>703</v>
      </c>
      <c r="H18" s="212">
        <v>0</v>
      </c>
      <c r="I18" s="212">
        <v>0</v>
      </c>
      <c r="J18" s="212">
        <v>0</v>
      </c>
      <c r="K18" s="206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</row>
    <row r="19" spans="1:26" s="88" customFormat="1" ht="12" customHeight="1" thickTop="1" x14ac:dyDescent="0.15">
      <c r="A19" s="174" t="s">
        <v>47</v>
      </c>
      <c r="B19" s="87"/>
      <c r="C19" s="87"/>
      <c r="D19" s="87"/>
      <c r="E19" s="213"/>
      <c r="F19" s="86"/>
      <c r="G19" s="87"/>
      <c r="H19" s="86"/>
      <c r="I19" s="85"/>
      <c r="J19" s="86"/>
      <c r="K19" s="86"/>
      <c r="L19" s="86"/>
      <c r="M19" s="86"/>
      <c r="N19" s="87"/>
      <c r="O19" s="87"/>
      <c r="P19" s="86"/>
    </row>
    <row r="20" spans="1:26" s="91" customFormat="1" x14ac:dyDescent="0.15">
      <c r="A20" s="214"/>
      <c r="B20" s="215"/>
      <c r="C20" s="216"/>
      <c r="D20" s="87"/>
      <c r="E20" s="213"/>
      <c r="F20" s="87"/>
      <c r="G20" s="217"/>
      <c r="H20" s="213"/>
      <c r="I20" s="213"/>
      <c r="J20" s="217"/>
    </row>
  </sheetData>
  <mergeCells count="5">
    <mergeCell ref="A1:D1"/>
    <mergeCell ref="F1:J1"/>
    <mergeCell ref="B3:C3"/>
    <mergeCell ref="F3:G3"/>
    <mergeCell ref="H3:J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opLeftCell="A4" zoomScale="90" zoomScaleNormal="90" workbookViewId="0">
      <selection activeCell="B11" sqref="B11"/>
    </sheetView>
  </sheetViews>
  <sheetFormatPr defaultRowHeight="13.5" x14ac:dyDescent="0.15"/>
  <cols>
    <col min="1" max="1" width="14.5546875" style="243" customWidth="1"/>
    <col min="2" max="9" width="8.33203125" style="86" customWidth="1"/>
    <col min="10" max="10" width="2.77734375" style="244" customWidth="1"/>
    <col min="11" max="11" width="8.21875" style="86" customWidth="1"/>
    <col min="12" max="12" width="8.21875" style="245" customWidth="1"/>
    <col min="13" max="19" width="8.21875" style="86" customWidth="1"/>
    <col min="20" max="16384" width="8.88671875" style="88"/>
  </cols>
  <sheetData>
    <row r="1" spans="1:29" s="219" customFormat="1" ht="45" customHeight="1" x14ac:dyDescent="0.25">
      <c r="A1" s="484" t="s">
        <v>100</v>
      </c>
      <c r="B1" s="484"/>
      <c r="C1" s="484"/>
      <c r="D1" s="484"/>
      <c r="E1" s="484"/>
      <c r="F1" s="484"/>
      <c r="G1" s="484"/>
      <c r="H1" s="484"/>
      <c r="I1" s="484"/>
      <c r="J1" s="218"/>
      <c r="K1" s="484" t="s">
        <v>101</v>
      </c>
      <c r="L1" s="484"/>
      <c r="M1" s="484"/>
      <c r="N1" s="484"/>
      <c r="O1" s="484"/>
      <c r="P1" s="484"/>
      <c r="Q1" s="484"/>
      <c r="R1" s="484"/>
      <c r="S1" s="484"/>
      <c r="AC1" s="88"/>
    </row>
    <row r="2" spans="1:29" s="223" customFormat="1" ht="25.5" customHeight="1" thickBot="1" x14ac:dyDescent="0.2">
      <c r="A2" s="174" t="s">
        <v>102</v>
      </c>
      <c r="B2" s="220"/>
      <c r="C2" s="220"/>
      <c r="D2" s="220"/>
      <c r="E2" s="220"/>
      <c r="F2" s="220"/>
      <c r="G2" s="220"/>
      <c r="H2" s="220"/>
      <c r="I2" s="220"/>
      <c r="J2" s="221"/>
      <c r="K2" s="220"/>
      <c r="L2" s="222"/>
      <c r="M2" s="220"/>
      <c r="N2" s="220"/>
      <c r="O2" s="220"/>
      <c r="P2" s="220"/>
      <c r="Q2" s="220"/>
      <c r="R2" s="220"/>
      <c r="S2" s="177" t="s">
        <v>103</v>
      </c>
    </row>
    <row r="3" spans="1:29" s="220" customFormat="1" ht="16.5" customHeight="1" thickTop="1" x14ac:dyDescent="0.15">
      <c r="A3" s="179" t="s">
        <v>104</v>
      </c>
      <c r="B3" s="485" t="s">
        <v>105</v>
      </c>
      <c r="C3" s="486"/>
      <c r="D3" s="487" t="s">
        <v>106</v>
      </c>
      <c r="E3" s="488"/>
      <c r="F3" s="489"/>
      <c r="G3" s="485" t="s">
        <v>107</v>
      </c>
      <c r="H3" s="465"/>
      <c r="I3" s="465"/>
      <c r="J3" s="224"/>
      <c r="K3" s="465" t="s">
        <v>108</v>
      </c>
      <c r="L3" s="465"/>
      <c r="M3" s="486"/>
      <c r="N3" s="485" t="s">
        <v>109</v>
      </c>
      <c r="O3" s="465"/>
      <c r="P3" s="486"/>
      <c r="Q3" s="485" t="s">
        <v>110</v>
      </c>
      <c r="R3" s="465"/>
      <c r="S3" s="465"/>
    </row>
    <row r="4" spans="1:29" s="220" customFormat="1" ht="15.95" customHeight="1" x14ac:dyDescent="0.15">
      <c r="A4" s="182" t="s">
        <v>71</v>
      </c>
      <c r="B4" s="225" t="s">
        <v>72</v>
      </c>
      <c r="C4" s="225" t="s">
        <v>73</v>
      </c>
      <c r="D4" s="226" t="s">
        <v>72</v>
      </c>
      <c r="E4" s="62" t="s">
        <v>96</v>
      </c>
      <c r="F4" s="227"/>
      <c r="G4" s="225" t="s">
        <v>72</v>
      </c>
      <c r="H4" s="59" t="s">
        <v>96</v>
      </c>
      <c r="I4" s="183"/>
      <c r="J4" s="224"/>
      <c r="K4" s="225" t="s">
        <v>72</v>
      </c>
      <c r="L4" s="61" t="s">
        <v>96</v>
      </c>
      <c r="M4" s="182"/>
      <c r="N4" s="226" t="s">
        <v>72</v>
      </c>
      <c r="O4" s="61" t="s">
        <v>96</v>
      </c>
      <c r="P4" s="182"/>
      <c r="Q4" s="225" t="s">
        <v>72</v>
      </c>
      <c r="R4" s="61" t="s">
        <v>96</v>
      </c>
      <c r="S4" s="183"/>
    </row>
    <row r="5" spans="1:29" s="220" customFormat="1" ht="15.95" customHeight="1" x14ac:dyDescent="0.15">
      <c r="A5" s="182" t="s">
        <v>97</v>
      </c>
      <c r="B5" s="225"/>
      <c r="C5" s="182"/>
      <c r="D5" s="228"/>
      <c r="E5" s="182"/>
      <c r="F5" s="229"/>
      <c r="G5" s="225"/>
      <c r="H5" s="230"/>
      <c r="I5" s="231"/>
      <c r="J5" s="224"/>
      <c r="K5" s="225"/>
      <c r="L5" s="182"/>
      <c r="M5" s="229"/>
      <c r="N5" s="228"/>
      <c r="O5" s="182"/>
      <c r="P5" s="229"/>
      <c r="Q5" s="225"/>
      <c r="R5" s="182"/>
      <c r="S5" s="231"/>
    </row>
    <row r="6" spans="1:29" s="220" customFormat="1" ht="15.95" customHeight="1" x14ac:dyDescent="0.15">
      <c r="A6" s="187" t="s">
        <v>16</v>
      </c>
      <c r="B6" s="232" t="s">
        <v>75</v>
      </c>
      <c r="C6" s="232" t="s">
        <v>76</v>
      </c>
      <c r="D6" s="233" t="s">
        <v>75</v>
      </c>
      <c r="E6" s="188" t="s">
        <v>98</v>
      </c>
      <c r="F6" s="190" t="s">
        <v>99</v>
      </c>
      <c r="G6" s="232" t="s">
        <v>75</v>
      </c>
      <c r="H6" s="190" t="s">
        <v>98</v>
      </c>
      <c r="I6" s="191" t="s">
        <v>99</v>
      </c>
      <c r="J6" s="224"/>
      <c r="K6" s="232" t="s">
        <v>75</v>
      </c>
      <c r="L6" s="188" t="s">
        <v>98</v>
      </c>
      <c r="M6" s="190" t="s">
        <v>99</v>
      </c>
      <c r="N6" s="233" t="s">
        <v>75</v>
      </c>
      <c r="O6" s="188" t="s">
        <v>98</v>
      </c>
      <c r="P6" s="190" t="s">
        <v>99</v>
      </c>
      <c r="Q6" s="232" t="s">
        <v>75</v>
      </c>
      <c r="R6" s="188" t="s">
        <v>98</v>
      </c>
      <c r="S6" s="191" t="s">
        <v>99</v>
      </c>
    </row>
    <row r="7" spans="1:29" s="223" customFormat="1" ht="41.25" customHeight="1" x14ac:dyDescent="0.15">
      <c r="A7" s="182">
        <v>2013</v>
      </c>
      <c r="B7" s="234" t="s">
        <v>77</v>
      </c>
      <c r="C7" s="234" t="s">
        <v>77</v>
      </c>
      <c r="D7" s="234" t="s">
        <v>77</v>
      </c>
      <c r="E7" s="234" t="s">
        <v>77</v>
      </c>
      <c r="F7" s="234" t="s">
        <v>77</v>
      </c>
      <c r="G7" s="234" t="s">
        <v>77</v>
      </c>
      <c r="H7" s="234" t="s">
        <v>77</v>
      </c>
      <c r="I7" s="234" t="s">
        <v>77</v>
      </c>
      <c r="J7" s="235"/>
      <c r="K7" s="234" t="s">
        <v>77</v>
      </c>
      <c r="L7" s="234" t="s">
        <v>77</v>
      </c>
      <c r="M7" s="234" t="s">
        <v>77</v>
      </c>
      <c r="N7" s="234" t="s">
        <v>77</v>
      </c>
      <c r="O7" s="234" t="s">
        <v>77</v>
      </c>
      <c r="P7" s="234" t="s">
        <v>77</v>
      </c>
      <c r="Q7" s="234" t="s">
        <v>77</v>
      </c>
      <c r="R7" s="234" t="s">
        <v>77</v>
      </c>
      <c r="S7" s="234" t="s">
        <v>77</v>
      </c>
    </row>
    <row r="8" spans="1:29" s="223" customFormat="1" ht="41.25" customHeight="1" x14ac:dyDescent="0.15">
      <c r="A8" s="182">
        <v>2014</v>
      </c>
      <c r="B8" s="234">
        <v>0.8</v>
      </c>
      <c r="C8" s="234">
        <v>2.4</v>
      </c>
      <c r="D8" s="114" t="s">
        <v>111</v>
      </c>
      <c r="E8" s="234" t="s">
        <v>77</v>
      </c>
      <c r="F8" s="234" t="s">
        <v>77</v>
      </c>
      <c r="G8" s="234" t="s">
        <v>77</v>
      </c>
      <c r="H8" s="234" t="s">
        <v>77</v>
      </c>
      <c r="I8" s="234" t="s">
        <v>77</v>
      </c>
      <c r="J8" s="235"/>
      <c r="K8" s="234">
        <v>0.8</v>
      </c>
      <c r="L8" s="234">
        <v>2.4</v>
      </c>
      <c r="M8" s="234">
        <v>309</v>
      </c>
      <c r="N8" s="234" t="s">
        <v>77</v>
      </c>
      <c r="O8" s="234" t="s">
        <v>77</v>
      </c>
      <c r="P8" s="234" t="s">
        <v>77</v>
      </c>
      <c r="Q8" s="234" t="s">
        <v>77</v>
      </c>
      <c r="R8" s="234" t="s">
        <v>77</v>
      </c>
      <c r="S8" s="234" t="s">
        <v>77</v>
      </c>
    </row>
    <row r="9" spans="1:29" s="223" customFormat="1" ht="41.25" customHeight="1" x14ac:dyDescent="0.15">
      <c r="A9" s="182">
        <v>2015</v>
      </c>
      <c r="B9" s="234">
        <v>0.8</v>
      </c>
      <c r="C9" s="234">
        <v>2.4</v>
      </c>
      <c r="D9" s="114" t="s">
        <v>111</v>
      </c>
      <c r="E9" s="234" t="s">
        <v>77</v>
      </c>
      <c r="F9" s="234" t="s">
        <v>77</v>
      </c>
      <c r="G9" s="234" t="s">
        <v>77</v>
      </c>
      <c r="H9" s="234" t="s">
        <v>77</v>
      </c>
      <c r="I9" s="234" t="s">
        <v>77</v>
      </c>
      <c r="J9" s="235"/>
      <c r="K9" s="234">
        <v>0.8</v>
      </c>
      <c r="L9" s="234">
        <v>2.4</v>
      </c>
      <c r="M9" s="234">
        <v>302</v>
      </c>
      <c r="N9" s="114" t="s">
        <v>111</v>
      </c>
      <c r="O9" s="234" t="s">
        <v>77</v>
      </c>
      <c r="P9" s="234" t="s">
        <v>77</v>
      </c>
      <c r="Q9" s="234" t="s">
        <v>77</v>
      </c>
      <c r="R9" s="234" t="s">
        <v>77</v>
      </c>
      <c r="S9" s="234" t="s">
        <v>77</v>
      </c>
    </row>
    <row r="10" spans="1:29" s="223" customFormat="1" ht="41.25" customHeight="1" x14ac:dyDescent="0.15">
      <c r="A10" s="12">
        <v>2016</v>
      </c>
      <c r="B10" s="114">
        <v>0.4</v>
      </c>
      <c r="C10" s="114">
        <v>1.3</v>
      </c>
      <c r="D10" s="114" t="s">
        <v>111</v>
      </c>
      <c r="E10" s="114" t="s">
        <v>111</v>
      </c>
      <c r="F10" s="114" t="s">
        <v>111</v>
      </c>
      <c r="G10" s="114" t="s">
        <v>111</v>
      </c>
      <c r="H10" s="114" t="s">
        <v>111</v>
      </c>
      <c r="I10" s="114" t="s">
        <v>111</v>
      </c>
      <c r="J10" s="236"/>
      <c r="K10" s="114">
        <v>0.4</v>
      </c>
      <c r="L10" s="114">
        <v>1.3</v>
      </c>
      <c r="M10" s="114">
        <v>325</v>
      </c>
      <c r="N10" s="114" t="s">
        <v>111</v>
      </c>
      <c r="O10" s="114" t="s">
        <v>111</v>
      </c>
      <c r="P10" s="114" t="s">
        <v>111</v>
      </c>
      <c r="Q10" s="114" t="s">
        <v>111</v>
      </c>
      <c r="R10" s="114" t="s">
        <v>111</v>
      </c>
      <c r="S10" s="114" t="s">
        <v>111</v>
      </c>
    </row>
    <row r="11" spans="1:29" s="223" customFormat="1" ht="41.25" customHeight="1" x14ac:dyDescent="0.15">
      <c r="A11" s="237">
        <v>2017</v>
      </c>
      <c r="B11" s="238">
        <f>SUM(B12:B18)</f>
        <v>0.4</v>
      </c>
      <c r="C11" s="238">
        <f>SUM(C12:C18)</f>
        <v>1.3</v>
      </c>
      <c r="D11" s="238" t="s">
        <v>111</v>
      </c>
      <c r="E11" s="238" t="s">
        <v>111</v>
      </c>
      <c r="F11" s="238" t="s">
        <v>111</v>
      </c>
      <c r="G11" s="238" t="s">
        <v>111</v>
      </c>
      <c r="H11" s="238" t="s">
        <v>111</v>
      </c>
      <c r="I11" s="238" t="s">
        <v>111</v>
      </c>
      <c r="J11" s="239"/>
      <c r="K11" s="238">
        <f>SUM(K12:K18)</f>
        <v>0.4</v>
      </c>
      <c r="L11" s="238">
        <f>SUM(L12:L18)</f>
        <v>1.3</v>
      </c>
      <c r="M11" s="238" t="s">
        <v>111</v>
      </c>
      <c r="N11" s="238" t="s">
        <v>111</v>
      </c>
      <c r="O11" s="238" t="s">
        <v>111</v>
      </c>
      <c r="P11" s="238" t="s">
        <v>111</v>
      </c>
      <c r="Q11" s="238" t="s">
        <v>111</v>
      </c>
      <c r="R11" s="238" t="s">
        <v>111</v>
      </c>
      <c r="S11" s="238" t="s">
        <v>111</v>
      </c>
    </row>
    <row r="12" spans="1:29" s="223" customFormat="1" ht="41.25" customHeight="1" x14ac:dyDescent="0.15">
      <c r="A12" s="240" t="s">
        <v>78</v>
      </c>
      <c r="B12" s="114" t="s">
        <v>111</v>
      </c>
      <c r="C12" s="114" t="s">
        <v>111</v>
      </c>
      <c r="D12" s="114" t="s">
        <v>111</v>
      </c>
      <c r="E12" s="114" t="s">
        <v>111</v>
      </c>
      <c r="F12" s="114" t="s">
        <v>111</v>
      </c>
      <c r="G12" s="114" t="s">
        <v>111</v>
      </c>
      <c r="H12" s="114" t="s">
        <v>111</v>
      </c>
      <c r="I12" s="114" t="s">
        <v>111</v>
      </c>
      <c r="J12" s="236"/>
      <c r="K12" s="114" t="s">
        <v>111</v>
      </c>
      <c r="L12" s="114" t="s">
        <v>111</v>
      </c>
      <c r="M12" s="114" t="s">
        <v>111</v>
      </c>
      <c r="N12" s="114" t="s">
        <v>111</v>
      </c>
      <c r="O12" s="114" t="s">
        <v>111</v>
      </c>
      <c r="P12" s="114" t="s">
        <v>111</v>
      </c>
      <c r="Q12" s="114" t="s">
        <v>111</v>
      </c>
      <c r="R12" s="114" t="s">
        <v>111</v>
      </c>
      <c r="S12" s="114" t="s">
        <v>111</v>
      </c>
    </row>
    <row r="13" spans="1:29" s="223" customFormat="1" ht="41.25" customHeight="1" x14ac:dyDescent="0.15">
      <c r="A13" s="240" t="s">
        <v>79</v>
      </c>
      <c r="B13" s="152">
        <v>0.4</v>
      </c>
      <c r="C13" s="152">
        <v>1.3</v>
      </c>
      <c r="D13" s="114" t="s">
        <v>111</v>
      </c>
      <c r="E13" s="114" t="s">
        <v>111</v>
      </c>
      <c r="F13" s="114" t="s">
        <v>111</v>
      </c>
      <c r="G13" s="114" t="s">
        <v>111</v>
      </c>
      <c r="H13" s="114" t="s">
        <v>111</v>
      </c>
      <c r="I13" s="114" t="s">
        <v>111</v>
      </c>
      <c r="J13" s="236"/>
      <c r="K13" s="152">
        <v>0.4</v>
      </c>
      <c r="L13" s="152">
        <v>1.3</v>
      </c>
      <c r="M13" s="114" t="s">
        <v>111</v>
      </c>
      <c r="N13" s="114" t="s">
        <v>111</v>
      </c>
      <c r="O13" s="114" t="s">
        <v>111</v>
      </c>
      <c r="P13" s="114" t="s">
        <v>111</v>
      </c>
      <c r="Q13" s="114" t="s">
        <v>111</v>
      </c>
      <c r="R13" s="114" t="s">
        <v>111</v>
      </c>
      <c r="S13" s="114" t="s">
        <v>111</v>
      </c>
    </row>
    <row r="14" spans="1:29" s="223" customFormat="1" ht="41.25" customHeight="1" x14ac:dyDescent="0.15">
      <c r="A14" s="240" t="s">
        <v>80</v>
      </c>
      <c r="B14" s="114" t="s">
        <v>111</v>
      </c>
      <c r="C14" s="114" t="s">
        <v>111</v>
      </c>
      <c r="D14" s="114" t="s">
        <v>111</v>
      </c>
      <c r="E14" s="114" t="s">
        <v>111</v>
      </c>
      <c r="F14" s="114" t="s">
        <v>111</v>
      </c>
      <c r="G14" s="114" t="s">
        <v>111</v>
      </c>
      <c r="H14" s="114" t="s">
        <v>111</v>
      </c>
      <c r="I14" s="114" t="s">
        <v>111</v>
      </c>
      <c r="J14" s="236"/>
      <c r="K14" s="114" t="s">
        <v>111</v>
      </c>
      <c r="L14" s="114" t="s">
        <v>111</v>
      </c>
      <c r="M14" s="114" t="s">
        <v>111</v>
      </c>
      <c r="N14" s="114" t="s">
        <v>111</v>
      </c>
      <c r="O14" s="114" t="s">
        <v>111</v>
      </c>
      <c r="P14" s="114" t="s">
        <v>111</v>
      </c>
      <c r="Q14" s="114" t="s">
        <v>111</v>
      </c>
      <c r="R14" s="114" t="s">
        <v>111</v>
      </c>
      <c r="S14" s="114" t="s">
        <v>111</v>
      </c>
    </row>
    <row r="15" spans="1:29" s="241" customFormat="1" ht="41.25" customHeight="1" x14ac:dyDescent="0.15">
      <c r="A15" s="240" t="s">
        <v>81</v>
      </c>
      <c r="B15" s="114" t="s">
        <v>111</v>
      </c>
      <c r="C15" s="114" t="s">
        <v>111</v>
      </c>
      <c r="D15" s="114" t="s">
        <v>111</v>
      </c>
      <c r="E15" s="114" t="s">
        <v>111</v>
      </c>
      <c r="F15" s="114" t="s">
        <v>111</v>
      </c>
      <c r="G15" s="114" t="s">
        <v>111</v>
      </c>
      <c r="H15" s="114" t="s">
        <v>111</v>
      </c>
      <c r="I15" s="114" t="s">
        <v>111</v>
      </c>
      <c r="J15" s="236"/>
      <c r="K15" s="114" t="s">
        <v>111</v>
      </c>
      <c r="L15" s="114" t="s">
        <v>111</v>
      </c>
      <c r="M15" s="114" t="s">
        <v>111</v>
      </c>
      <c r="N15" s="114" t="s">
        <v>111</v>
      </c>
      <c r="O15" s="114" t="s">
        <v>111</v>
      </c>
      <c r="P15" s="114" t="s">
        <v>111</v>
      </c>
      <c r="Q15" s="114" t="s">
        <v>111</v>
      </c>
      <c r="R15" s="114" t="s">
        <v>111</v>
      </c>
      <c r="S15" s="114" t="s">
        <v>111</v>
      </c>
    </row>
    <row r="16" spans="1:29" ht="41.25" customHeight="1" x14ac:dyDescent="0.15">
      <c r="A16" s="240" t="s">
        <v>82</v>
      </c>
      <c r="B16" s="114" t="s">
        <v>111</v>
      </c>
      <c r="C16" s="114" t="s">
        <v>111</v>
      </c>
      <c r="D16" s="114" t="s">
        <v>111</v>
      </c>
      <c r="E16" s="114" t="s">
        <v>111</v>
      </c>
      <c r="F16" s="114" t="s">
        <v>111</v>
      </c>
      <c r="G16" s="114" t="s">
        <v>111</v>
      </c>
      <c r="H16" s="114" t="s">
        <v>111</v>
      </c>
      <c r="I16" s="114" t="s">
        <v>111</v>
      </c>
      <c r="J16" s="236"/>
      <c r="K16" s="114" t="s">
        <v>111</v>
      </c>
      <c r="L16" s="114" t="s">
        <v>111</v>
      </c>
      <c r="M16" s="114" t="s">
        <v>111</v>
      </c>
      <c r="N16" s="114" t="s">
        <v>111</v>
      </c>
      <c r="O16" s="114" t="s">
        <v>111</v>
      </c>
      <c r="P16" s="114" t="s">
        <v>111</v>
      </c>
      <c r="Q16" s="114" t="s">
        <v>111</v>
      </c>
      <c r="R16" s="114" t="s">
        <v>111</v>
      </c>
      <c r="S16" s="114" t="s">
        <v>111</v>
      </c>
      <c r="T16" s="223"/>
    </row>
    <row r="17" spans="1:20" ht="41.25" customHeight="1" x14ac:dyDescent="0.15">
      <c r="A17" s="240" t="s">
        <v>83</v>
      </c>
      <c r="B17" s="114" t="s">
        <v>111</v>
      </c>
      <c r="C17" s="114" t="s">
        <v>111</v>
      </c>
      <c r="D17" s="114" t="s">
        <v>111</v>
      </c>
      <c r="E17" s="114" t="s">
        <v>111</v>
      </c>
      <c r="F17" s="114" t="s">
        <v>111</v>
      </c>
      <c r="G17" s="114" t="s">
        <v>111</v>
      </c>
      <c r="H17" s="114" t="s">
        <v>111</v>
      </c>
      <c r="I17" s="114" t="s">
        <v>111</v>
      </c>
      <c r="J17" s="236"/>
      <c r="K17" s="114" t="s">
        <v>111</v>
      </c>
      <c r="L17" s="114" t="s">
        <v>111</v>
      </c>
      <c r="M17" s="114" t="s">
        <v>111</v>
      </c>
      <c r="N17" s="114" t="s">
        <v>111</v>
      </c>
      <c r="O17" s="114" t="s">
        <v>111</v>
      </c>
      <c r="P17" s="114" t="s">
        <v>111</v>
      </c>
      <c r="Q17" s="114" t="s">
        <v>111</v>
      </c>
      <c r="R17" s="114" t="s">
        <v>111</v>
      </c>
      <c r="S17" s="114" t="s">
        <v>111</v>
      </c>
      <c r="T17" s="223"/>
    </row>
    <row r="18" spans="1:20" ht="41.25" customHeight="1" thickBot="1" x14ac:dyDescent="0.2">
      <c r="A18" s="242" t="s">
        <v>84</v>
      </c>
      <c r="B18" s="278" t="s">
        <v>111</v>
      </c>
      <c r="C18" s="278" t="s">
        <v>111</v>
      </c>
      <c r="D18" s="278" t="s">
        <v>111</v>
      </c>
      <c r="E18" s="278" t="s">
        <v>111</v>
      </c>
      <c r="F18" s="278" t="s">
        <v>111</v>
      </c>
      <c r="G18" s="278" t="s">
        <v>111</v>
      </c>
      <c r="H18" s="278" t="s">
        <v>111</v>
      </c>
      <c r="I18" s="278" t="s">
        <v>111</v>
      </c>
      <c r="J18" s="236"/>
      <c r="K18" s="278" t="s">
        <v>111</v>
      </c>
      <c r="L18" s="278" t="s">
        <v>111</v>
      </c>
      <c r="M18" s="278" t="s">
        <v>111</v>
      </c>
      <c r="N18" s="278" t="s">
        <v>111</v>
      </c>
      <c r="O18" s="278" t="s">
        <v>111</v>
      </c>
      <c r="P18" s="278" t="s">
        <v>111</v>
      </c>
      <c r="Q18" s="278" t="s">
        <v>111</v>
      </c>
      <c r="R18" s="278" t="s">
        <v>111</v>
      </c>
      <c r="S18" s="278" t="s">
        <v>111</v>
      </c>
      <c r="T18" s="223"/>
    </row>
    <row r="19" spans="1:20" ht="12" customHeight="1" thickTop="1" x14ac:dyDescent="0.15">
      <c r="A19" s="174" t="s">
        <v>85</v>
      </c>
      <c r="B19" s="87"/>
      <c r="C19" s="87"/>
      <c r="D19" s="87"/>
      <c r="E19" s="87"/>
      <c r="G19" s="87"/>
      <c r="I19" s="85"/>
      <c r="J19" s="86"/>
      <c r="L19" s="86"/>
      <c r="N19" s="87"/>
      <c r="O19" s="87"/>
      <c r="Q19" s="88"/>
      <c r="R19" s="88"/>
      <c r="S19" s="88"/>
    </row>
  </sheetData>
  <mergeCells count="8">
    <mergeCell ref="A1:I1"/>
    <mergeCell ref="K1:S1"/>
    <mergeCell ref="B3:C3"/>
    <mergeCell ref="D3:F3"/>
    <mergeCell ref="G3:I3"/>
    <mergeCell ref="K3:M3"/>
    <mergeCell ref="N3:P3"/>
    <mergeCell ref="Q3:S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1"/>
  <sheetViews>
    <sheetView topLeftCell="G1" zoomScale="85" zoomScaleNormal="85" workbookViewId="0">
      <selection activeCell="O12" sqref="O12"/>
    </sheetView>
  </sheetViews>
  <sheetFormatPr defaultRowHeight="13.5" x14ac:dyDescent="0.15"/>
  <cols>
    <col min="1" max="1" width="14.5546875" style="266" customWidth="1"/>
    <col min="2" max="5" width="11.77734375" style="44" customWidth="1"/>
    <col min="6" max="6" width="11.77734375" style="46" customWidth="1"/>
    <col min="7" max="7" width="2.77734375" style="46" customWidth="1"/>
    <col min="8" max="13" width="12.77734375" style="46" customWidth="1"/>
    <col min="14" max="16384" width="8.88671875" style="47"/>
  </cols>
  <sheetData>
    <row r="1" spans="1:90" s="247" customFormat="1" ht="45" customHeight="1" x14ac:dyDescent="0.25">
      <c r="A1" s="490" t="s">
        <v>112</v>
      </c>
      <c r="B1" s="490"/>
      <c r="C1" s="490"/>
      <c r="D1" s="490"/>
      <c r="E1" s="490"/>
      <c r="F1" s="490"/>
      <c r="G1" s="246"/>
      <c r="H1" s="469" t="s">
        <v>113</v>
      </c>
      <c r="I1" s="469"/>
      <c r="J1" s="469"/>
      <c r="K1" s="469"/>
      <c r="L1" s="469"/>
      <c r="M1" s="469"/>
      <c r="W1" s="47"/>
    </row>
    <row r="2" spans="1:90" s="251" customFormat="1" ht="25.5" customHeight="1" thickBot="1" x14ac:dyDescent="0.2">
      <c r="A2" s="248" t="s">
        <v>114</v>
      </c>
      <c r="B2" s="4"/>
      <c r="C2" s="4"/>
      <c r="D2" s="4"/>
      <c r="E2" s="4"/>
      <c r="F2" s="249"/>
      <c r="G2" s="250"/>
      <c r="H2" s="249"/>
      <c r="I2" s="249"/>
      <c r="J2" s="249"/>
      <c r="K2" s="249"/>
      <c r="L2" s="249"/>
      <c r="M2" s="98" t="s">
        <v>115</v>
      </c>
    </row>
    <row r="3" spans="1:90" s="250" customFormat="1" ht="16.5" customHeight="1" thickTop="1" x14ac:dyDescent="0.15">
      <c r="A3" s="9" t="s">
        <v>104</v>
      </c>
      <c r="B3" s="491" t="s">
        <v>105</v>
      </c>
      <c r="C3" s="492"/>
      <c r="D3" s="461" t="s">
        <v>116</v>
      </c>
      <c r="E3" s="461"/>
      <c r="F3" s="461"/>
      <c r="G3" s="10"/>
      <c r="H3" s="493" t="s">
        <v>117</v>
      </c>
      <c r="I3" s="493"/>
      <c r="J3" s="492"/>
      <c r="K3" s="491" t="s">
        <v>118</v>
      </c>
      <c r="L3" s="493"/>
      <c r="M3" s="493"/>
    </row>
    <row r="4" spans="1:90" s="250" customFormat="1" ht="15.95" customHeight="1" x14ac:dyDescent="0.15">
      <c r="A4" s="12" t="s">
        <v>71</v>
      </c>
      <c r="B4" s="18" t="s">
        <v>72</v>
      </c>
      <c r="C4" s="18" t="s">
        <v>96</v>
      </c>
      <c r="D4" s="18" t="s">
        <v>72</v>
      </c>
      <c r="E4" s="252" t="s">
        <v>96</v>
      </c>
      <c r="F4" s="132"/>
      <c r="G4" s="132"/>
      <c r="H4" s="253" t="s">
        <v>72</v>
      </c>
      <c r="I4" s="254" t="s">
        <v>96</v>
      </c>
      <c r="J4" s="12"/>
      <c r="K4" s="255" t="s">
        <v>72</v>
      </c>
      <c r="L4" s="254" t="s">
        <v>96</v>
      </c>
      <c r="M4" s="132"/>
    </row>
    <row r="5" spans="1:90" s="250" customFormat="1" ht="15.95" customHeight="1" x14ac:dyDescent="0.15">
      <c r="A5" s="12" t="s">
        <v>74</v>
      </c>
      <c r="B5" s="18"/>
      <c r="C5" s="18"/>
      <c r="D5" s="18"/>
      <c r="E5" s="12"/>
      <c r="F5" s="256"/>
      <c r="H5" s="257"/>
      <c r="I5" s="12"/>
      <c r="J5" s="258"/>
      <c r="K5" s="259"/>
      <c r="L5" s="12"/>
      <c r="M5" s="256"/>
    </row>
    <row r="6" spans="1:90" s="262" customFormat="1" ht="15.95" customHeight="1" x14ac:dyDescent="0.15">
      <c r="A6" s="19" t="s">
        <v>16</v>
      </c>
      <c r="B6" s="23" t="s">
        <v>75</v>
      </c>
      <c r="C6" s="23" t="s">
        <v>76</v>
      </c>
      <c r="D6" s="23" t="s">
        <v>75</v>
      </c>
      <c r="E6" s="106" t="s">
        <v>119</v>
      </c>
      <c r="F6" s="141" t="s">
        <v>120</v>
      </c>
      <c r="G6" s="132"/>
      <c r="H6" s="260" t="s">
        <v>75</v>
      </c>
      <c r="I6" s="106" t="s">
        <v>119</v>
      </c>
      <c r="J6" s="139" t="s">
        <v>120</v>
      </c>
      <c r="K6" s="261" t="s">
        <v>75</v>
      </c>
      <c r="L6" s="106" t="s">
        <v>119</v>
      </c>
      <c r="M6" s="141" t="s">
        <v>120</v>
      </c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</row>
    <row r="7" spans="1:90" s="251" customFormat="1" ht="41.25" customHeight="1" x14ac:dyDescent="0.15">
      <c r="A7" s="12">
        <v>2013</v>
      </c>
      <c r="B7" s="199">
        <v>25.9</v>
      </c>
      <c r="C7" s="199">
        <v>84.399999999999991</v>
      </c>
      <c r="D7" s="199">
        <v>18.799999999999997</v>
      </c>
      <c r="E7" s="199">
        <v>76</v>
      </c>
      <c r="F7" s="199">
        <v>404</v>
      </c>
      <c r="G7" s="199"/>
      <c r="H7" s="199">
        <v>7.0764000000000005</v>
      </c>
      <c r="I7" s="199">
        <v>8.4</v>
      </c>
      <c r="J7" s="199">
        <v>118</v>
      </c>
      <c r="K7" s="205">
        <v>0</v>
      </c>
      <c r="L7" s="205">
        <v>0</v>
      </c>
      <c r="M7" s="205">
        <v>0</v>
      </c>
    </row>
    <row r="8" spans="1:90" s="251" customFormat="1" ht="41.25" customHeight="1" x14ac:dyDescent="0.15">
      <c r="A8" s="12">
        <v>2014</v>
      </c>
      <c r="B8" s="199">
        <v>25.700000000000003</v>
      </c>
      <c r="C8" s="199">
        <v>87.2</v>
      </c>
      <c r="D8" s="199">
        <v>18.7</v>
      </c>
      <c r="E8" s="199">
        <v>79</v>
      </c>
      <c r="F8" s="199">
        <v>395</v>
      </c>
      <c r="G8" s="199"/>
      <c r="H8" s="199">
        <v>7</v>
      </c>
      <c r="I8" s="199">
        <v>8.1999999999999993</v>
      </c>
      <c r="J8" s="199">
        <v>116</v>
      </c>
      <c r="K8" s="199">
        <v>0</v>
      </c>
      <c r="L8" s="199">
        <v>0</v>
      </c>
      <c r="M8" s="199">
        <v>0</v>
      </c>
    </row>
    <row r="9" spans="1:90" s="251" customFormat="1" ht="41.25" customHeight="1" x14ac:dyDescent="0.15">
      <c r="A9" s="12">
        <v>2015</v>
      </c>
      <c r="B9" s="199">
        <v>25.5</v>
      </c>
      <c r="C9" s="199">
        <v>85.7</v>
      </c>
      <c r="D9" s="199">
        <v>18.5</v>
      </c>
      <c r="E9" s="199">
        <v>77.699999999999989</v>
      </c>
      <c r="F9" s="199">
        <v>389</v>
      </c>
      <c r="G9" s="199"/>
      <c r="H9" s="199">
        <v>7</v>
      </c>
      <c r="I9" s="199">
        <v>8</v>
      </c>
      <c r="J9" s="199">
        <v>114</v>
      </c>
      <c r="K9" s="205">
        <v>0</v>
      </c>
      <c r="L9" s="205">
        <v>0</v>
      </c>
      <c r="M9" s="205">
        <v>0</v>
      </c>
    </row>
    <row r="10" spans="1:90" s="251" customFormat="1" ht="41.25" customHeight="1" x14ac:dyDescent="0.15">
      <c r="A10" s="12">
        <v>2016</v>
      </c>
      <c r="B10" s="199">
        <v>40.700000000000003</v>
      </c>
      <c r="C10" s="199">
        <v>101.39999999999999</v>
      </c>
      <c r="D10" s="199">
        <v>17.7</v>
      </c>
      <c r="E10" s="199">
        <v>68.099999999999994</v>
      </c>
      <c r="F10" s="199">
        <v>385</v>
      </c>
      <c r="G10" s="199"/>
      <c r="H10" s="199">
        <v>3</v>
      </c>
      <c r="I10" s="199">
        <v>4.5</v>
      </c>
      <c r="J10" s="199">
        <v>150</v>
      </c>
      <c r="K10" s="205">
        <v>20</v>
      </c>
      <c r="L10" s="205">
        <v>28.8</v>
      </c>
      <c r="M10" s="205">
        <v>144</v>
      </c>
    </row>
    <row r="11" spans="1:90" s="264" customFormat="1" ht="41.25" customHeight="1" x14ac:dyDescent="0.15">
      <c r="A11" s="237">
        <v>2017</v>
      </c>
      <c r="B11" s="202">
        <f>SUM(B12:B18)</f>
        <v>40.299999999999997</v>
      </c>
      <c r="C11" s="202">
        <f>SUM(C12:C18)</f>
        <v>100.6</v>
      </c>
      <c r="D11" s="202">
        <f t="shared" ref="D11:I11" si="0">SUM(D12:D18)</f>
        <v>17.399999999999999</v>
      </c>
      <c r="E11" s="202">
        <f t="shared" si="0"/>
        <v>67.3</v>
      </c>
      <c r="F11" s="202">
        <v>0</v>
      </c>
      <c r="G11" s="202" t="s">
        <v>121</v>
      </c>
      <c r="H11" s="202">
        <f t="shared" si="0"/>
        <v>3.0000000000000004</v>
      </c>
      <c r="I11" s="202">
        <f t="shared" si="0"/>
        <v>4.4999999999999991</v>
      </c>
      <c r="J11" s="202">
        <v>150</v>
      </c>
      <c r="K11" s="202">
        <f t="shared" ref="K11:L11" si="1">SUM(K12:K18)</f>
        <v>19.899999999999999</v>
      </c>
      <c r="L11" s="202">
        <f t="shared" si="1"/>
        <v>28.8</v>
      </c>
      <c r="M11" s="263">
        <v>144</v>
      </c>
    </row>
    <row r="12" spans="1:90" s="251" customFormat="1" ht="41.25" customHeight="1" x14ac:dyDescent="0.15">
      <c r="A12" s="240" t="s">
        <v>78</v>
      </c>
      <c r="B12" s="199">
        <f>D12+H12+K12</f>
        <v>1.8000000000000003</v>
      </c>
      <c r="C12" s="199">
        <f>E12+I12+L12</f>
        <v>3.5</v>
      </c>
      <c r="D12" s="199">
        <v>0.4</v>
      </c>
      <c r="E12" s="199">
        <v>1.5</v>
      </c>
      <c r="F12" s="199">
        <v>375</v>
      </c>
      <c r="G12" s="199"/>
      <c r="H12" s="205">
        <v>0.8</v>
      </c>
      <c r="I12" s="205">
        <v>1.2</v>
      </c>
      <c r="J12" s="205">
        <v>156</v>
      </c>
      <c r="K12" s="205">
        <v>0.6</v>
      </c>
      <c r="L12" s="205">
        <v>0.8</v>
      </c>
      <c r="M12" s="205">
        <v>133</v>
      </c>
    </row>
    <row r="13" spans="1:90" s="251" customFormat="1" ht="41.25" customHeight="1" x14ac:dyDescent="0.15">
      <c r="A13" s="240" t="s">
        <v>79</v>
      </c>
      <c r="B13" s="199">
        <f t="shared" ref="B13:C18" si="2">D13+H13+K13</f>
        <v>0.2</v>
      </c>
      <c r="C13" s="199">
        <f t="shared" si="2"/>
        <v>0.5</v>
      </c>
      <c r="D13" s="205">
        <v>0.1</v>
      </c>
      <c r="E13" s="199">
        <v>0.4</v>
      </c>
      <c r="F13" s="199">
        <v>400</v>
      </c>
      <c r="G13" s="199"/>
      <c r="H13" s="205">
        <v>0.1</v>
      </c>
      <c r="I13" s="205">
        <v>0.1</v>
      </c>
      <c r="J13" s="199">
        <v>100</v>
      </c>
      <c r="K13" s="205">
        <v>0</v>
      </c>
      <c r="L13" s="205">
        <v>0</v>
      </c>
      <c r="M13" s="205">
        <v>0</v>
      </c>
    </row>
    <row r="14" spans="1:90" s="251" customFormat="1" ht="41.25" customHeight="1" x14ac:dyDescent="0.15">
      <c r="A14" s="240" t="s">
        <v>80</v>
      </c>
      <c r="B14" s="199">
        <f t="shared" si="2"/>
        <v>4.0999999999999996</v>
      </c>
      <c r="C14" s="199">
        <f t="shared" si="2"/>
        <v>15.6</v>
      </c>
      <c r="D14" s="205">
        <v>4</v>
      </c>
      <c r="E14" s="199">
        <v>15.4</v>
      </c>
      <c r="F14" s="199">
        <v>385</v>
      </c>
      <c r="G14" s="199"/>
      <c r="H14" s="205">
        <v>0.1</v>
      </c>
      <c r="I14" s="205">
        <v>0.2</v>
      </c>
      <c r="J14" s="205">
        <v>162</v>
      </c>
      <c r="K14" s="205">
        <v>0</v>
      </c>
      <c r="L14" s="205">
        <v>0</v>
      </c>
      <c r="M14" s="205">
        <v>0</v>
      </c>
    </row>
    <row r="15" spans="1:90" s="251" customFormat="1" ht="41.25" customHeight="1" x14ac:dyDescent="0.15">
      <c r="A15" s="240" t="s">
        <v>81</v>
      </c>
      <c r="B15" s="199">
        <f t="shared" si="2"/>
        <v>12.1</v>
      </c>
      <c r="C15" s="199">
        <f t="shared" si="2"/>
        <v>27.799999999999997</v>
      </c>
      <c r="D15" s="205">
        <v>3.9</v>
      </c>
      <c r="E15" s="199">
        <v>15.2</v>
      </c>
      <c r="F15" s="205">
        <v>380</v>
      </c>
      <c r="G15" s="199"/>
      <c r="H15" s="205">
        <v>0.1</v>
      </c>
      <c r="I15" s="205">
        <v>0.1</v>
      </c>
      <c r="J15" s="199">
        <v>116</v>
      </c>
      <c r="K15" s="205">
        <v>8.1</v>
      </c>
      <c r="L15" s="205">
        <v>12.5</v>
      </c>
      <c r="M15" s="205">
        <v>154</v>
      </c>
    </row>
    <row r="16" spans="1:90" ht="41.25" customHeight="1" x14ac:dyDescent="0.15">
      <c r="A16" s="240" t="s">
        <v>82</v>
      </c>
      <c r="B16" s="199">
        <f t="shared" si="2"/>
        <v>2.1</v>
      </c>
      <c r="C16" s="199">
        <f t="shared" si="2"/>
        <v>3.5999999999999996</v>
      </c>
      <c r="D16" s="205">
        <v>0.2</v>
      </c>
      <c r="E16" s="199">
        <v>0.8</v>
      </c>
      <c r="F16" s="199">
        <v>400</v>
      </c>
      <c r="G16" s="199"/>
      <c r="H16" s="205">
        <v>1.6</v>
      </c>
      <c r="I16" s="205">
        <v>2.5</v>
      </c>
      <c r="J16" s="205">
        <v>156</v>
      </c>
      <c r="K16" s="205">
        <v>0.3</v>
      </c>
      <c r="L16" s="205">
        <v>0.3</v>
      </c>
      <c r="M16" s="205">
        <v>100</v>
      </c>
    </row>
    <row r="17" spans="1:13" ht="41.25" customHeight="1" x14ac:dyDescent="0.15">
      <c r="A17" s="240" t="s">
        <v>83</v>
      </c>
      <c r="B17" s="199">
        <f t="shared" si="2"/>
        <v>9.6999999999999993</v>
      </c>
      <c r="C17" s="199">
        <f t="shared" si="2"/>
        <v>24</v>
      </c>
      <c r="D17" s="205">
        <v>4.5999999999999996</v>
      </c>
      <c r="E17" s="199">
        <v>17.399999999999999</v>
      </c>
      <c r="F17" s="205">
        <v>379</v>
      </c>
      <c r="G17" s="199"/>
      <c r="H17" s="205">
        <v>0.1</v>
      </c>
      <c r="I17" s="205">
        <v>0.1</v>
      </c>
      <c r="J17" s="199">
        <v>114</v>
      </c>
      <c r="K17" s="205">
        <v>5</v>
      </c>
      <c r="L17" s="205">
        <v>6.5</v>
      </c>
      <c r="M17" s="205">
        <v>127</v>
      </c>
    </row>
    <row r="18" spans="1:13" ht="41.25" customHeight="1" thickBot="1" x14ac:dyDescent="0.2">
      <c r="A18" s="242" t="s">
        <v>84</v>
      </c>
      <c r="B18" s="210">
        <f t="shared" si="2"/>
        <v>10.3</v>
      </c>
      <c r="C18" s="210">
        <f t="shared" si="2"/>
        <v>25.6</v>
      </c>
      <c r="D18" s="265">
        <v>4.2</v>
      </c>
      <c r="E18" s="210">
        <v>16.600000000000001</v>
      </c>
      <c r="F18" s="265">
        <v>395</v>
      </c>
      <c r="G18" s="199"/>
      <c r="H18" s="265">
        <v>0.2</v>
      </c>
      <c r="I18" s="265">
        <v>0.3</v>
      </c>
      <c r="J18" s="210">
        <v>156</v>
      </c>
      <c r="K18" s="265">
        <v>5.9</v>
      </c>
      <c r="L18" s="265">
        <v>8.6999999999999993</v>
      </c>
      <c r="M18" s="265">
        <v>147</v>
      </c>
    </row>
    <row r="19" spans="1:13" ht="12" customHeight="1" thickTop="1" x14ac:dyDescent="0.15">
      <c r="A19" s="84" t="s">
        <v>122</v>
      </c>
      <c r="D19" s="46"/>
      <c r="E19" s="46"/>
      <c r="G19" s="167"/>
      <c r="H19" s="44"/>
      <c r="I19" s="44"/>
      <c r="K19" s="47"/>
      <c r="L19" s="47"/>
      <c r="M19" s="47"/>
    </row>
    <row r="20" spans="1:13" x14ac:dyDescent="0.15">
      <c r="G20" s="167"/>
    </row>
    <row r="21" spans="1:13" x14ac:dyDescent="0.15">
      <c r="G21" s="167"/>
    </row>
  </sheetData>
  <mergeCells count="6">
    <mergeCell ref="A1:F1"/>
    <mergeCell ref="H1:M1"/>
    <mergeCell ref="B3:C3"/>
    <mergeCell ref="D3:F3"/>
    <mergeCell ref="H3:J3"/>
    <mergeCell ref="K3:M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9"/>
  <sheetViews>
    <sheetView topLeftCell="A4" zoomScale="90" zoomScaleNormal="90" workbookViewId="0">
      <selection sqref="A1:H1"/>
    </sheetView>
  </sheetViews>
  <sheetFormatPr defaultRowHeight="13.5" x14ac:dyDescent="0.15"/>
  <cols>
    <col min="1" max="1" width="14.5546875" style="266" customWidth="1"/>
    <col min="2" max="5" width="9.21875" style="44" customWidth="1"/>
    <col min="6" max="6" width="9.21875" style="46" customWidth="1"/>
    <col min="7" max="7" width="9.21875" style="44" customWidth="1"/>
    <col min="8" max="8" width="9.21875" style="46" customWidth="1"/>
    <col min="9" max="9" width="2.77734375" style="167" customWidth="1"/>
    <col min="10" max="13" width="9.6640625" style="46" customWidth="1"/>
    <col min="14" max="15" width="9.6640625" style="44" customWidth="1"/>
    <col min="16" max="16" width="9.6640625" style="46" customWidth="1"/>
    <col min="17" max="16384" width="8.88671875" style="47"/>
  </cols>
  <sheetData>
    <row r="1" spans="1:250" s="247" customFormat="1" ht="45" customHeight="1" x14ac:dyDescent="0.25">
      <c r="A1" s="490" t="s">
        <v>123</v>
      </c>
      <c r="B1" s="490"/>
      <c r="C1" s="490"/>
      <c r="D1" s="490"/>
      <c r="E1" s="496"/>
      <c r="F1" s="490"/>
      <c r="G1" s="490"/>
      <c r="H1" s="490"/>
      <c r="I1" s="126"/>
      <c r="J1" s="469" t="s">
        <v>124</v>
      </c>
      <c r="K1" s="469"/>
      <c r="L1" s="469"/>
      <c r="M1" s="469"/>
      <c r="N1" s="469"/>
      <c r="O1" s="469"/>
      <c r="P1" s="469"/>
      <c r="Z1" s="47"/>
    </row>
    <row r="2" spans="1:250" s="251" customFormat="1" ht="25.5" customHeight="1" thickBot="1" x14ac:dyDescent="0.2">
      <c r="A2" s="84" t="s">
        <v>88</v>
      </c>
      <c r="B2" s="127"/>
      <c r="C2" s="127"/>
      <c r="D2" s="127"/>
      <c r="E2" s="4"/>
      <c r="F2" s="250"/>
      <c r="G2" s="127"/>
      <c r="H2" s="250"/>
      <c r="I2" s="250"/>
      <c r="J2" s="250"/>
      <c r="K2" s="250"/>
      <c r="L2" s="250"/>
      <c r="M2" s="250"/>
      <c r="N2" s="127"/>
      <c r="O2" s="127"/>
      <c r="P2" s="131" t="s">
        <v>89</v>
      </c>
    </row>
    <row r="3" spans="1:250" s="250" customFormat="1" ht="16.5" customHeight="1" thickTop="1" x14ac:dyDescent="0.15">
      <c r="A3" s="9" t="s">
        <v>64</v>
      </c>
      <c r="B3" s="472" t="s">
        <v>105</v>
      </c>
      <c r="C3" s="473"/>
      <c r="D3" s="472" t="s">
        <v>125</v>
      </c>
      <c r="E3" s="473"/>
      <c r="F3" s="473"/>
      <c r="G3" s="472" t="s">
        <v>126</v>
      </c>
      <c r="H3" s="461"/>
      <c r="I3" s="267"/>
      <c r="J3" s="268" t="s">
        <v>127</v>
      </c>
      <c r="K3" s="491" t="s">
        <v>128</v>
      </c>
      <c r="L3" s="493"/>
      <c r="M3" s="492"/>
      <c r="N3" s="472" t="s">
        <v>129</v>
      </c>
      <c r="O3" s="461"/>
      <c r="P3" s="461"/>
    </row>
    <row r="4" spans="1:250" s="250" customFormat="1" ht="15.95" customHeight="1" x14ac:dyDescent="0.15">
      <c r="A4" s="12" t="s">
        <v>94</v>
      </c>
      <c r="B4" s="13" t="s">
        <v>72</v>
      </c>
      <c r="C4" s="18" t="s">
        <v>73</v>
      </c>
      <c r="D4" s="13" t="s">
        <v>72</v>
      </c>
      <c r="E4" s="494" t="s">
        <v>96</v>
      </c>
      <c r="F4" s="495"/>
      <c r="G4" s="13" t="s">
        <v>72</v>
      </c>
      <c r="H4" s="100" t="s">
        <v>96</v>
      </c>
      <c r="I4" s="100"/>
      <c r="J4" s="12"/>
      <c r="K4" s="257" t="s">
        <v>130</v>
      </c>
      <c r="L4" s="252" t="s">
        <v>96</v>
      </c>
      <c r="M4" s="12"/>
      <c r="N4" s="13" t="s">
        <v>72</v>
      </c>
      <c r="O4" s="100" t="s">
        <v>96</v>
      </c>
      <c r="P4" s="132"/>
    </row>
    <row r="5" spans="1:250" s="250" customFormat="1" ht="15.95" customHeight="1" x14ac:dyDescent="0.15">
      <c r="A5" s="12" t="s">
        <v>97</v>
      </c>
      <c r="B5" s="16"/>
      <c r="C5" s="18"/>
      <c r="D5" s="16"/>
      <c r="E5" s="12"/>
      <c r="F5" s="269"/>
      <c r="G5" s="18"/>
      <c r="H5" s="137"/>
      <c r="I5" s="132"/>
      <c r="J5" s="269"/>
      <c r="K5" s="257"/>
      <c r="L5" s="270"/>
      <c r="M5" s="258"/>
      <c r="N5" s="16"/>
      <c r="O5" s="12"/>
      <c r="P5" s="256"/>
    </row>
    <row r="6" spans="1:250" s="262" customFormat="1" ht="15.95" customHeight="1" x14ac:dyDescent="0.15">
      <c r="A6" s="19" t="s">
        <v>16</v>
      </c>
      <c r="B6" s="21" t="s">
        <v>75</v>
      </c>
      <c r="C6" s="23" t="s">
        <v>76</v>
      </c>
      <c r="D6" s="21" t="s">
        <v>75</v>
      </c>
      <c r="E6" s="139" t="s">
        <v>98</v>
      </c>
      <c r="F6" s="106" t="s">
        <v>99</v>
      </c>
      <c r="G6" s="23" t="s">
        <v>75</v>
      </c>
      <c r="H6" s="141" t="s">
        <v>98</v>
      </c>
      <c r="I6" s="132"/>
      <c r="J6" s="106" t="s">
        <v>99</v>
      </c>
      <c r="K6" s="260" t="s">
        <v>75</v>
      </c>
      <c r="L6" s="139" t="s">
        <v>98</v>
      </c>
      <c r="M6" s="139" t="s">
        <v>99</v>
      </c>
      <c r="N6" s="21" t="s">
        <v>75</v>
      </c>
      <c r="O6" s="106" t="s">
        <v>98</v>
      </c>
      <c r="P6" s="141" t="s">
        <v>99</v>
      </c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  <c r="CV6" s="250"/>
      <c r="CW6" s="250"/>
      <c r="CX6" s="250"/>
      <c r="CY6" s="250"/>
      <c r="CZ6" s="250"/>
      <c r="DA6" s="250"/>
      <c r="DB6" s="250"/>
      <c r="DC6" s="250"/>
      <c r="DD6" s="250"/>
      <c r="DE6" s="250"/>
      <c r="DF6" s="250"/>
      <c r="DG6" s="250"/>
      <c r="DH6" s="250"/>
      <c r="DI6" s="250"/>
      <c r="DJ6" s="250"/>
      <c r="DK6" s="250"/>
      <c r="DL6" s="250"/>
      <c r="DM6" s="250"/>
      <c r="DN6" s="250"/>
      <c r="DO6" s="250"/>
      <c r="DP6" s="250"/>
      <c r="DQ6" s="250"/>
      <c r="DR6" s="250"/>
      <c r="DS6" s="250"/>
      <c r="DT6" s="250"/>
      <c r="DU6" s="250"/>
      <c r="DV6" s="250"/>
      <c r="DW6" s="250"/>
      <c r="DX6" s="250"/>
      <c r="DY6" s="250"/>
      <c r="DZ6" s="250"/>
      <c r="EA6" s="250"/>
      <c r="EB6" s="250"/>
      <c r="EC6" s="250"/>
      <c r="ED6" s="250"/>
      <c r="EE6" s="250"/>
      <c r="EF6" s="250"/>
      <c r="EG6" s="250"/>
      <c r="EH6" s="250"/>
      <c r="EI6" s="250"/>
      <c r="EJ6" s="250"/>
      <c r="EK6" s="250"/>
      <c r="EL6" s="250"/>
      <c r="EM6" s="250"/>
      <c r="EN6" s="250"/>
      <c r="EO6" s="250"/>
      <c r="EP6" s="250"/>
      <c r="EQ6" s="250"/>
      <c r="ER6" s="250"/>
      <c r="ES6" s="250"/>
      <c r="ET6" s="250"/>
      <c r="EU6" s="250"/>
      <c r="EV6" s="250"/>
      <c r="EW6" s="250"/>
      <c r="EX6" s="250"/>
      <c r="EY6" s="250"/>
      <c r="EZ6" s="250"/>
      <c r="FA6" s="250"/>
      <c r="FB6" s="250"/>
      <c r="FC6" s="250"/>
      <c r="FD6" s="250"/>
      <c r="FE6" s="250"/>
      <c r="FF6" s="250"/>
      <c r="FG6" s="250"/>
      <c r="FH6" s="250"/>
      <c r="FI6" s="250"/>
      <c r="FJ6" s="250"/>
      <c r="FK6" s="250"/>
      <c r="FL6" s="250"/>
      <c r="FM6" s="250"/>
      <c r="FN6" s="250"/>
      <c r="FO6" s="250"/>
      <c r="FP6" s="250"/>
      <c r="FQ6" s="250"/>
      <c r="FR6" s="250"/>
      <c r="FS6" s="250"/>
      <c r="FT6" s="250"/>
      <c r="FU6" s="250"/>
      <c r="FV6" s="250"/>
      <c r="FW6" s="250"/>
      <c r="FX6" s="250"/>
      <c r="FY6" s="250"/>
      <c r="FZ6" s="250"/>
      <c r="GA6" s="250"/>
      <c r="GB6" s="250"/>
      <c r="GC6" s="250"/>
      <c r="GD6" s="250"/>
      <c r="GE6" s="250"/>
      <c r="GF6" s="250"/>
      <c r="GG6" s="250"/>
      <c r="GH6" s="250"/>
      <c r="GI6" s="250"/>
      <c r="GJ6" s="250"/>
      <c r="GK6" s="250"/>
      <c r="GL6" s="250"/>
      <c r="GM6" s="250"/>
      <c r="GN6" s="250"/>
      <c r="GO6" s="250"/>
      <c r="GP6" s="250"/>
      <c r="GQ6" s="250"/>
      <c r="GR6" s="250"/>
      <c r="GS6" s="250"/>
      <c r="GT6" s="250"/>
      <c r="GU6" s="250"/>
      <c r="GV6" s="250"/>
      <c r="GW6" s="250"/>
      <c r="GX6" s="250"/>
      <c r="GY6" s="250"/>
      <c r="GZ6" s="250"/>
      <c r="HA6" s="250"/>
      <c r="HB6" s="250"/>
      <c r="HC6" s="250"/>
      <c r="HD6" s="250"/>
      <c r="HE6" s="250"/>
      <c r="HF6" s="250"/>
      <c r="HG6" s="250"/>
      <c r="HH6" s="250"/>
      <c r="HI6" s="250"/>
      <c r="HJ6" s="250"/>
      <c r="HK6" s="250"/>
      <c r="HL6" s="250"/>
      <c r="HM6" s="250"/>
      <c r="HN6" s="250"/>
      <c r="HO6" s="250"/>
      <c r="HP6" s="250"/>
      <c r="HQ6" s="250"/>
      <c r="HR6" s="250"/>
      <c r="HS6" s="250"/>
      <c r="HT6" s="250"/>
      <c r="HU6" s="250"/>
      <c r="HV6" s="250"/>
      <c r="HW6" s="250"/>
      <c r="HX6" s="250"/>
      <c r="HY6" s="250"/>
      <c r="HZ6" s="250"/>
      <c r="IA6" s="250"/>
      <c r="IB6" s="250"/>
      <c r="IC6" s="250"/>
      <c r="ID6" s="250"/>
      <c r="IE6" s="250"/>
      <c r="IF6" s="250"/>
      <c r="IG6" s="250"/>
      <c r="IH6" s="250"/>
      <c r="II6" s="250"/>
      <c r="IJ6" s="250"/>
      <c r="IK6" s="250"/>
      <c r="IL6" s="250"/>
      <c r="IM6" s="250"/>
      <c r="IN6" s="250"/>
      <c r="IO6" s="250"/>
      <c r="IP6" s="250"/>
    </row>
    <row r="7" spans="1:250" s="251" customFormat="1" ht="42" customHeight="1" x14ac:dyDescent="0.15">
      <c r="A7" s="12">
        <v>2013</v>
      </c>
      <c r="B7" s="151">
        <v>40.5</v>
      </c>
      <c r="C7" s="151">
        <v>63.199999999999996</v>
      </c>
      <c r="D7" s="151">
        <v>32.44</v>
      </c>
      <c r="E7" s="151">
        <v>53.1</v>
      </c>
      <c r="F7" s="271">
        <v>163</v>
      </c>
      <c r="G7" s="151">
        <v>8.1</v>
      </c>
      <c r="H7" s="151">
        <v>10.100000000000001</v>
      </c>
      <c r="I7" s="151"/>
      <c r="J7" s="271">
        <v>124</v>
      </c>
      <c r="K7" s="272" t="s">
        <v>111</v>
      </c>
      <c r="L7" s="272" t="s">
        <v>111</v>
      </c>
      <c r="M7" s="272" t="s">
        <v>111</v>
      </c>
      <c r="N7" s="272" t="s">
        <v>111</v>
      </c>
      <c r="O7" s="272" t="s">
        <v>111</v>
      </c>
      <c r="P7" s="272" t="s">
        <v>111</v>
      </c>
    </row>
    <row r="8" spans="1:250" s="251" customFormat="1" ht="42" customHeight="1" x14ac:dyDescent="0.15">
      <c r="A8" s="12">
        <v>2014</v>
      </c>
      <c r="B8" s="151">
        <v>53.7</v>
      </c>
      <c r="C8" s="151">
        <v>131.69999999999999</v>
      </c>
      <c r="D8" s="151">
        <v>31</v>
      </c>
      <c r="E8" s="151">
        <v>68</v>
      </c>
      <c r="F8" s="151">
        <v>158</v>
      </c>
      <c r="G8" s="151">
        <v>7.9</v>
      </c>
      <c r="H8" s="151">
        <v>9.9</v>
      </c>
      <c r="I8" s="151"/>
      <c r="J8" s="151">
        <v>126</v>
      </c>
      <c r="K8" s="151">
        <v>1.8</v>
      </c>
      <c r="L8" s="151">
        <v>17.8</v>
      </c>
      <c r="M8" s="151">
        <v>194</v>
      </c>
      <c r="N8" s="151">
        <v>13</v>
      </c>
      <c r="O8" s="151">
        <v>36</v>
      </c>
      <c r="P8" s="151">
        <v>157</v>
      </c>
    </row>
    <row r="9" spans="1:250" s="251" customFormat="1" ht="42" customHeight="1" x14ac:dyDescent="0.15">
      <c r="A9" s="12">
        <v>2015</v>
      </c>
      <c r="B9" s="151">
        <v>53.699999999999996</v>
      </c>
      <c r="C9" s="151">
        <v>130.4</v>
      </c>
      <c r="D9" s="151">
        <v>31</v>
      </c>
      <c r="E9" s="151">
        <v>67.5</v>
      </c>
      <c r="F9" s="151">
        <v>156</v>
      </c>
      <c r="G9" s="151">
        <v>7.9</v>
      </c>
      <c r="H9" s="151">
        <v>9.7000000000000011</v>
      </c>
      <c r="I9" s="151"/>
      <c r="J9" s="151">
        <v>124</v>
      </c>
      <c r="K9" s="151">
        <v>1.8</v>
      </c>
      <c r="L9" s="151">
        <v>17.5</v>
      </c>
      <c r="M9" s="151">
        <v>90.3</v>
      </c>
      <c r="N9" s="151">
        <v>13</v>
      </c>
      <c r="O9" s="151">
        <v>35.700000000000003</v>
      </c>
      <c r="P9" s="151">
        <v>156</v>
      </c>
    </row>
    <row r="10" spans="1:250" s="251" customFormat="1" ht="42" customHeight="1" x14ac:dyDescent="0.15">
      <c r="A10" s="12">
        <v>2016</v>
      </c>
      <c r="B10" s="236">
        <v>184.89999999999998</v>
      </c>
      <c r="C10" s="236">
        <v>296.60000000000002</v>
      </c>
      <c r="D10" s="236">
        <v>175</v>
      </c>
      <c r="E10" s="236">
        <v>283</v>
      </c>
      <c r="F10" s="236">
        <v>162</v>
      </c>
      <c r="G10" s="236">
        <v>3.7</v>
      </c>
      <c r="H10" s="236">
        <v>5.0999999999999996</v>
      </c>
      <c r="I10" s="236"/>
      <c r="J10" s="236">
        <v>137</v>
      </c>
      <c r="K10" s="236">
        <v>0.6</v>
      </c>
      <c r="L10" s="236">
        <v>0.9</v>
      </c>
      <c r="M10" s="236">
        <v>142</v>
      </c>
      <c r="N10" s="236">
        <v>5.6</v>
      </c>
      <c r="O10" s="236">
        <v>7.6</v>
      </c>
      <c r="P10" s="236">
        <v>135</v>
      </c>
    </row>
    <row r="11" spans="1:250" s="264" customFormat="1" ht="42" customHeight="1" x14ac:dyDescent="0.15">
      <c r="A11" s="237">
        <v>2017</v>
      </c>
      <c r="B11" s="239">
        <f>SUM(B12:B18)</f>
        <v>183.9</v>
      </c>
      <c r="C11" s="239">
        <f t="shared" ref="C11:O11" si="0">SUM(C12:C18)</f>
        <v>295.5</v>
      </c>
      <c r="D11" s="239">
        <f t="shared" si="0"/>
        <v>174.2</v>
      </c>
      <c r="E11" s="239">
        <f t="shared" si="0"/>
        <v>282.09999999999997</v>
      </c>
      <c r="F11" s="239">
        <f>SUM(F12:F18)/7</f>
        <v>162</v>
      </c>
      <c r="G11" s="239">
        <f t="shared" si="0"/>
        <v>3.5</v>
      </c>
      <c r="H11" s="239">
        <f t="shared" si="0"/>
        <v>4.8999999999999995</v>
      </c>
      <c r="I11" s="239" t="s">
        <v>121</v>
      </c>
      <c r="J11" s="239">
        <f>SUM(J12:J18)/7</f>
        <v>113.85714285714286</v>
      </c>
      <c r="K11" s="239">
        <f t="shared" si="0"/>
        <v>0.6</v>
      </c>
      <c r="L11" s="239">
        <f t="shared" si="0"/>
        <v>0.89999999999999991</v>
      </c>
      <c r="M11" s="239">
        <f>SUM(M12:M18)/7</f>
        <v>109</v>
      </c>
      <c r="N11" s="239">
        <f t="shared" si="0"/>
        <v>5.6000000000000005</v>
      </c>
      <c r="O11" s="239">
        <f t="shared" si="0"/>
        <v>7.6</v>
      </c>
      <c r="P11" s="239">
        <f>SUM(P12:P18)/7</f>
        <v>120.57142857142857</v>
      </c>
    </row>
    <row r="12" spans="1:250" s="251" customFormat="1" ht="42" customHeight="1" x14ac:dyDescent="0.15">
      <c r="A12" s="240" t="s">
        <v>78</v>
      </c>
      <c r="B12" s="236">
        <f>D12+G12+K12+N12</f>
        <v>33.300000000000004</v>
      </c>
      <c r="C12" s="236">
        <f>E12+H12+L12+O12</f>
        <v>45.7</v>
      </c>
      <c r="D12" s="273">
        <v>31.9</v>
      </c>
      <c r="E12" s="273">
        <v>43.2</v>
      </c>
      <c r="F12" s="274">
        <v>137</v>
      </c>
      <c r="G12" s="274">
        <v>0.2</v>
      </c>
      <c r="H12" s="274">
        <v>0.2</v>
      </c>
      <c r="I12" s="274"/>
      <c r="J12" s="274">
        <v>112</v>
      </c>
      <c r="K12" s="273">
        <v>0</v>
      </c>
      <c r="L12" s="273">
        <v>0</v>
      </c>
      <c r="M12" s="273">
        <v>0</v>
      </c>
      <c r="N12" s="273">
        <v>1.2</v>
      </c>
      <c r="O12" s="273">
        <v>2.2999999999999998</v>
      </c>
      <c r="P12" s="273">
        <v>190</v>
      </c>
    </row>
    <row r="13" spans="1:250" s="251" customFormat="1" ht="42" customHeight="1" x14ac:dyDescent="0.15">
      <c r="A13" s="240" t="s">
        <v>79</v>
      </c>
      <c r="B13" s="236">
        <f t="shared" ref="B13:C18" si="1">D13+G13+K13+N13</f>
        <v>22</v>
      </c>
      <c r="C13" s="236">
        <f t="shared" si="1"/>
        <v>34.400000000000006</v>
      </c>
      <c r="D13" s="273">
        <v>21.9</v>
      </c>
      <c r="E13" s="273">
        <v>34.200000000000003</v>
      </c>
      <c r="F13" s="273">
        <v>156</v>
      </c>
      <c r="G13" s="274">
        <v>0</v>
      </c>
      <c r="H13" s="274">
        <v>0</v>
      </c>
      <c r="I13" s="274"/>
      <c r="J13" s="274">
        <v>0</v>
      </c>
      <c r="K13" s="273">
        <v>0</v>
      </c>
      <c r="L13" s="273">
        <v>0</v>
      </c>
      <c r="M13" s="273">
        <v>0</v>
      </c>
      <c r="N13" s="273">
        <v>0.1</v>
      </c>
      <c r="O13" s="273">
        <v>0.2</v>
      </c>
      <c r="P13" s="273">
        <v>185</v>
      </c>
    </row>
    <row r="14" spans="1:250" s="251" customFormat="1" ht="42" customHeight="1" x14ac:dyDescent="0.15">
      <c r="A14" s="240" t="s">
        <v>80</v>
      </c>
      <c r="B14" s="236">
        <f t="shared" si="1"/>
        <v>32.400000000000006</v>
      </c>
      <c r="C14" s="236">
        <f t="shared" si="1"/>
        <v>57.7</v>
      </c>
      <c r="D14" s="273">
        <v>29.8</v>
      </c>
      <c r="E14" s="273">
        <v>53.3</v>
      </c>
      <c r="F14" s="273">
        <v>175</v>
      </c>
      <c r="G14" s="274">
        <v>1.1000000000000001</v>
      </c>
      <c r="H14" s="274">
        <v>1.7</v>
      </c>
      <c r="I14" s="274"/>
      <c r="J14" s="274">
        <v>147</v>
      </c>
      <c r="K14" s="273">
        <v>0.1</v>
      </c>
      <c r="L14" s="273">
        <v>0.1</v>
      </c>
      <c r="M14" s="273">
        <v>143</v>
      </c>
      <c r="N14" s="273">
        <v>1.4</v>
      </c>
      <c r="O14" s="273">
        <v>2.6</v>
      </c>
      <c r="P14" s="273">
        <v>142</v>
      </c>
    </row>
    <row r="15" spans="1:250" s="251" customFormat="1" ht="42" customHeight="1" x14ac:dyDescent="0.15">
      <c r="A15" s="240" t="s">
        <v>81</v>
      </c>
      <c r="B15" s="236">
        <f t="shared" si="1"/>
        <v>19.8</v>
      </c>
      <c r="C15" s="236">
        <f t="shared" si="1"/>
        <v>32.300000000000004</v>
      </c>
      <c r="D15" s="273">
        <v>18.5</v>
      </c>
      <c r="E15" s="273">
        <v>31.1</v>
      </c>
      <c r="F15" s="274">
        <v>168</v>
      </c>
      <c r="G15" s="274">
        <v>0.2</v>
      </c>
      <c r="H15" s="274">
        <v>0.3</v>
      </c>
      <c r="I15" s="274"/>
      <c r="J15" s="274">
        <v>140</v>
      </c>
      <c r="K15" s="273">
        <v>0.1</v>
      </c>
      <c r="L15" s="273">
        <v>0.2</v>
      </c>
      <c r="M15" s="273">
        <v>165</v>
      </c>
      <c r="N15" s="273">
        <v>1</v>
      </c>
      <c r="O15" s="273">
        <v>0.7</v>
      </c>
      <c r="P15" s="273">
        <v>75</v>
      </c>
    </row>
    <row r="16" spans="1:250" ht="42" customHeight="1" x14ac:dyDescent="0.15">
      <c r="A16" s="240" t="s">
        <v>82</v>
      </c>
      <c r="B16" s="236">
        <f t="shared" si="1"/>
        <v>24</v>
      </c>
      <c r="C16" s="236">
        <f t="shared" si="1"/>
        <v>40.699999999999996</v>
      </c>
      <c r="D16" s="273">
        <v>23</v>
      </c>
      <c r="E16" s="273">
        <v>39.799999999999997</v>
      </c>
      <c r="F16" s="273">
        <v>173</v>
      </c>
      <c r="G16" s="274">
        <v>0.3</v>
      </c>
      <c r="H16" s="274">
        <v>0.4</v>
      </c>
      <c r="I16" s="274"/>
      <c r="J16" s="274">
        <v>121</v>
      </c>
      <c r="K16" s="273">
        <v>0.2</v>
      </c>
      <c r="L16" s="273">
        <v>0.2</v>
      </c>
      <c r="M16" s="273">
        <v>90</v>
      </c>
      <c r="N16" s="273">
        <v>0.5</v>
      </c>
      <c r="O16" s="273">
        <v>0.3</v>
      </c>
      <c r="P16" s="273">
        <v>76</v>
      </c>
    </row>
    <row r="17" spans="1:16" ht="42" customHeight="1" x14ac:dyDescent="0.15">
      <c r="A17" s="240" t="s">
        <v>83</v>
      </c>
      <c r="B17" s="236">
        <f t="shared" si="1"/>
        <v>23.900000000000002</v>
      </c>
      <c r="C17" s="236">
        <f t="shared" si="1"/>
        <v>36.1</v>
      </c>
      <c r="D17" s="273">
        <v>21.6</v>
      </c>
      <c r="E17" s="273">
        <v>32.9</v>
      </c>
      <c r="F17" s="274">
        <v>152</v>
      </c>
      <c r="G17" s="274">
        <v>1.3</v>
      </c>
      <c r="H17" s="274">
        <v>1.7</v>
      </c>
      <c r="I17" s="274"/>
      <c r="J17" s="273">
        <v>131</v>
      </c>
      <c r="K17" s="273">
        <v>0.1</v>
      </c>
      <c r="L17" s="273">
        <v>0.2</v>
      </c>
      <c r="M17" s="273">
        <v>202</v>
      </c>
      <c r="N17" s="273">
        <v>0.9</v>
      </c>
      <c r="O17" s="273">
        <v>1.3</v>
      </c>
      <c r="P17" s="273">
        <v>144</v>
      </c>
    </row>
    <row r="18" spans="1:16" ht="42" customHeight="1" thickBot="1" x14ac:dyDescent="0.2">
      <c r="A18" s="242" t="s">
        <v>84</v>
      </c>
      <c r="B18" s="275">
        <f t="shared" si="1"/>
        <v>28.5</v>
      </c>
      <c r="C18" s="275">
        <f t="shared" si="1"/>
        <v>48.600000000000009</v>
      </c>
      <c r="D18" s="276">
        <v>27.5</v>
      </c>
      <c r="E18" s="276">
        <v>47.6</v>
      </c>
      <c r="F18" s="277">
        <v>173</v>
      </c>
      <c r="G18" s="276">
        <v>0.4</v>
      </c>
      <c r="H18" s="277">
        <v>0.6</v>
      </c>
      <c r="I18" s="273"/>
      <c r="J18" s="277">
        <v>146</v>
      </c>
      <c r="K18" s="278">
        <v>0.1</v>
      </c>
      <c r="L18" s="278">
        <v>0.2</v>
      </c>
      <c r="M18" s="278">
        <v>163</v>
      </c>
      <c r="N18" s="278">
        <v>0.5</v>
      </c>
      <c r="O18" s="278">
        <v>0.2</v>
      </c>
      <c r="P18" s="278">
        <v>32</v>
      </c>
    </row>
    <row r="19" spans="1:16" ht="12" customHeight="1" thickTop="1" x14ac:dyDescent="0.15">
      <c r="A19" s="84" t="s">
        <v>85</v>
      </c>
    </row>
  </sheetData>
  <mergeCells count="8">
    <mergeCell ref="E4:F4"/>
    <mergeCell ref="A1:H1"/>
    <mergeCell ref="J1:P1"/>
    <mergeCell ref="B3:C3"/>
    <mergeCell ref="D3:F3"/>
    <mergeCell ref="G3:H3"/>
    <mergeCell ref="K3:M3"/>
    <mergeCell ref="N3:P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9"/>
  <sheetViews>
    <sheetView topLeftCell="A4" zoomScale="90" zoomScaleNormal="90" workbookViewId="0">
      <selection sqref="A1:D1"/>
    </sheetView>
  </sheetViews>
  <sheetFormatPr defaultRowHeight="13.5" x14ac:dyDescent="0.15"/>
  <cols>
    <col min="1" max="1" width="18.77734375" style="266" customWidth="1"/>
    <col min="2" max="3" width="18.77734375" style="49" customWidth="1"/>
    <col min="4" max="4" width="18.77734375" style="298" customWidth="1"/>
    <col min="5" max="5" width="2.6640625" style="298" customWidth="1"/>
    <col min="6" max="7" width="15.77734375" style="49" customWidth="1"/>
    <col min="8" max="8" width="15.77734375" style="299" customWidth="1"/>
    <col min="9" max="9" width="15.77734375" style="49" customWidth="1"/>
    <col min="10" max="10" width="15.77734375" style="47" customWidth="1"/>
    <col min="11" max="11" width="5.33203125" style="47" customWidth="1"/>
    <col min="12" max="16384" width="8.88671875" style="47"/>
  </cols>
  <sheetData>
    <row r="1" spans="1:124" s="280" customFormat="1" ht="45" customHeight="1" x14ac:dyDescent="0.25">
      <c r="A1" s="490" t="s">
        <v>131</v>
      </c>
      <c r="B1" s="490"/>
      <c r="C1" s="490"/>
      <c r="D1" s="490"/>
      <c r="E1" s="279"/>
      <c r="F1" s="469" t="s">
        <v>132</v>
      </c>
      <c r="G1" s="469"/>
      <c r="H1" s="469"/>
      <c r="I1" s="469"/>
      <c r="J1" s="469"/>
      <c r="S1" s="281"/>
    </row>
    <row r="2" spans="1:124" s="251" customFormat="1" ht="25.5" customHeight="1" thickBot="1" x14ac:dyDescent="0.2">
      <c r="A2" s="248" t="s">
        <v>102</v>
      </c>
      <c r="B2" s="282"/>
      <c r="C2" s="282"/>
      <c r="D2" s="283"/>
      <c r="E2" s="284"/>
      <c r="F2" s="282"/>
      <c r="G2" s="282"/>
      <c r="H2" s="7"/>
      <c r="I2" s="282"/>
      <c r="J2" s="98" t="s">
        <v>115</v>
      </c>
    </row>
    <row r="3" spans="1:124" s="250" customFormat="1" ht="16.5" customHeight="1" thickTop="1" x14ac:dyDescent="0.15">
      <c r="A3" s="9" t="s">
        <v>104</v>
      </c>
      <c r="B3" s="472" t="s">
        <v>133</v>
      </c>
      <c r="C3" s="461"/>
      <c r="D3" s="285" t="s">
        <v>134</v>
      </c>
      <c r="E3" s="286"/>
      <c r="F3" s="493" t="s">
        <v>135</v>
      </c>
      <c r="G3" s="492"/>
      <c r="H3" s="461" t="s">
        <v>136</v>
      </c>
      <c r="I3" s="500"/>
      <c r="J3" s="500"/>
    </row>
    <row r="4" spans="1:124" s="250" customFormat="1" ht="15.95" customHeight="1" x14ac:dyDescent="0.15">
      <c r="A4" s="12" t="s">
        <v>71</v>
      </c>
      <c r="B4" s="18" t="s">
        <v>137</v>
      </c>
      <c r="C4" s="18" t="s">
        <v>138</v>
      </c>
      <c r="D4" s="287" t="s">
        <v>139</v>
      </c>
      <c r="E4" s="267"/>
      <c r="F4" s="497" t="s">
        <v>140</v>
      </c>
      <c r="G4" s="501"/>
      <c r="H4" s="288" t="s">
        <v>72</v>
      </c>
      <c r="I4" s="502" t="s">
        <v>140</v>
      </c>
      <c r="J4" s="462"/>
      <c r="N4" s="289"/>
    </row>
    <row r="5" spans="1:124" s="250" customFormat="1" ht="15.95" customHeight="1" x14ac:dyDescent="0.15">
      <c r="A5" s="12" t="s">
        <v>74</v>
      </c>
      <c r="B5" s="18"/>
      <c r="C5" s="290"/>
      <c r="D5" s="291"/>
      <c r="E5" s="267"/>
      <c r="F5" s="497"/>
      <c r="G5" s="497"/>
      <c r="H5" s="18"/>
      <c r="I5" s="498"/>
      <c r="J5" s="499"/>
    </row>
    <row r="6" spans="1:124" s="262" customFormat="1" ht="15.95" customHeight="1" x14ac:dyDescent="0.15">
      <c r="A6" s="19" t="s">
        <v>16</v>
      </c>
      <c r="B6" s="23" t="s">
        <v>75</v>
      </c>
      <c r="C6" s="21" t="s">
        <v>141</v>
      </c>
      <c r="D6" s="292" t="s">
        <v>75</v>
      </c>
      <c r="E6" s="267"/>
      <c r="F6" s="293"/>
      <c r="G6" s="294" t="s">
        <v>142</v>
      </c>
      <c r="H6" s="23" t="s">
        <v>75</v>
      </c>
      <c r="I6" s="295"/>
      <c r="J6" s="296" t="s">
        <v>143</v>
      </c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  <c r="CV6" s="250"/>
      <c r="CW6" s="250"/>
      <c r="CX6" s="250"/>
      <c r="CY6" s="250"/>
      <c r="CZ6" s="250"/>
      <c r="DA6" s="250"/>
      <c r="DB6" s="250"/>
      <c r="DC6" s="250"/>
      <c r="DD6" s="250"/>
      <c r="DE6" s="250"/>
      <c r="DF6" s="250"/>
      <c r="DG6" s="250"/>
      <c r="DH6" s="250"/>
      <c r="DI6" s="250"/>
      <c r="DJ6" s="250"/>
      <c r="DK6" s="250"/>
      <c r="DL6" s="250"/>
      <c r="DM6" s="250"/>
      <c r="DN6" s="250"/>
      <c r="DO6" s="250"/>
      <c r="DP6" s="250"/>
      <c r="DQ6" s="250"/>
      <c r="DR6" s="250"/>
      <c r="DS6" s="250"/>
      <c r="DT6" s="250"/>
    </row>
    <row r="7" spans="1:124" s="251" customFormat="1" ht="42" customHeight="1" x14ac:dyDescent="0.15">
      <c r="A7" s="12">
        <v>2013</v>
      </c>
      <c r="B7" s="143">
        <v>34.999999999999993</v>
      </c>
      <c r="C7" s="143">
        <v>401.30000000000007</v>
      </c>
      <c r="D7" s="143">
        <v>31.1</v>
      </c>
      <c r="E7" s="143"/>
      <c r="F7" s="143">
        <v>346.2</v>
      </c>
      <c r="G7" s="297">
        <v>1113</v>
      </c>
      <c r="H7" s="143">
        <v>3.9000000000000004</v>
      </c>
      <c r="I7" s="143">
        <v>55.1</v>
      </c>
      <c r="J7" s="297">
        <v>1412</v>
      </c>
    </row>
    <row r="8" spans="1:124" s="251" customFormat="1" ht="42" customHeight="1" x14ac:dyDescent="0.15">
      <c r="A8" s="12">
        <v>2014</v>
      </c>
      <c r="B8" s="143">
        <v>35.200000000000003</v>
      </c>
      <c r="C8" s="143">
        <v>407.4</v>
      </c>
      <c r="D8" s="143">
        <v>31.5</v>
      </c>
      <c r="E8" s="143"/>
      <c r="F8" s="143">
        <v>350.4</v>
      </c>
      <c r="G8" s="143">
        <v>1205</v>
      </c>
      <c r="H8" s="143">
        <v>3.7</v>
      </c>
      <c r="I8" s="143">
        <v>57</v>
      </c>
      <c r="J8" s="143">
        <v>1453</v>
      </c>
    </row>
    <row r="9" spans="1:124" s="251" customFormat="1" ht="42" customHeight="1" x14ac:dyDescent="0.15">
      <c r="A9" s="12">
        <v>2015</v>
      </c>
      <c r="B9" s="143">
        <v>35.200000000000003</v>
      </c>
      <c r="C9" s="143">
        <v>406.5</v>
      </c>
      <c r="D9" s="143">
        <v>31.5</v>
      </c>
      <c r="E9" s="143"/>
      <c r="F9" s="143">
        <v>349.7</v>
      </c>
      <c r="G9" s="143">
        <v>1203</v>
      </c>
      <c r="H9" s="143">
        <v>3.7</v>
      </c>
      <c r="I9" s="143">
        <v>56.8</v>
      </c>
      <c r="J9" s="143">
        <v>1452</v>
      </c>
    </row>
    <row r="10" spans="1:124" s="251" customFormat="1" ht="42" customHeight="1" x14ac:dyDescent="0.15">
      <c r="A10" s="12">
        <v>2016</v>
      </c>
      <c r="B10" s="143">
        <v>32.699999999999996</v>
      </c>
      <c r="C10" s="143">
        <v>431.9</v>
      </c>
      <c r="D10" s="143">
        <v>26.9</v>
      </c>
      <c r="E10" s="143"/>
      <c r="F10" s="143">
        <v>334.2</v>
      </c>
      <c r="G10" s="143">
        <v>1242</v>
      </c>
      <c r="H10" s="143">
        <v>5.8</v>
      </c>
      <c r="I10" s="143">
        <v>97.7</v>
      </c>
      <c r="J10" s="143">
        <v>1684</v>
      </c>
    </row>
    <row r="11" spans="1:124" s="264" customFormat="1" ht="42" customHeight="1" x14ac:dyDescent="0.15">
      <c r="A11" s="237">
        <v>2017</v>
      </c>
      <c r="B11" s="155">
        <f>SUM(B12:B18)</f>
        <v>33.059999999999995</v>
      </c>
      <c r="C11" s="155">
        <f>SUM(C12:C18)</f>
        <v>433.6</v>
      </c>
      <c r="D11" s="155">
        <f>SUM(D12:D18)</f>
        <v>27.06</v>
      </c>
      <c r="E11" s="155" t="s">
        <v>121</v>
      </c>
      <c r="F11" s="155">
        <f t="shared" ref="F11:I11" si="0">SUM(F12:F18)</f>
        <v>335.4</v>
      </c>
      <c r="G11" s="155">
        <f>SUM(G12:G18)/7</f>
        <v>1238.2857142857142</v>
      </c>
      <c r="H11" s="155">
        <f t="shared" si="0"/>
        <v>6</v>
      </c>
      <c r="I11" s="155">
        <f t="shared" si="0"/>
        <v>98.199999999999989</v>
      </c>
      <c r="J11" s="155">
        <f>SUM(J12:J18)/7</f>
        <v>1663.1428571428571</v>
      </c>
    </row>
    <row r="12" spans="1:124" s="251" customFormat="1" ht="42" customHeight="1" x14ac:dyDescent="0.15">
      <c r="A12" s="240" t="s">
        <v>78</v>
      </c>
      <c r="B12" s="143">
        <f>D12+H12</f>
        <v>5.6</v>
      </c>
      <c r="C12" s="143">
        <f>F12+I12</f>
        <v>72.199999999999989</v>
      </c>
      <c r="D12" s="274">
        <v>3.9</v>
      </c>
      <c r="E12" s="274"/>
      <c r="F12" s="274">
        <v>46.3</v>
      </c>
      <c r="G12" s="273">
        <v>1186</v>
      </c>
      <c r="H12" s="274">
        <v>1.7</v>
      </c>
      <c r="I12" s="274">
        <v>25.9</v>
      </c>
      <c r="J12" s="273">
        <v>1525</v>
      </c>
    </row>
    <row r="13" spans="1:124" s="251" customFormat="1" ht="42" customHeight="1" x14ac:dyDescent="0.15">
      <c r="A13" s="240" t="s">
        <v>79</v>
      </c>
      <c r="B13" s="143">
        <f t="shared" ref="B13:B18" si="1">D13+H13</f>
        <v>4.8</v>
      </c>
      <c r="C13" s="143">
        <f t="shared" ref="C13:C18" si="2">F13+I13</f>
        <v>63.4</v>
      </c>
      <c r="D13" s="274">
        <v>3.3</v>
      </c>
      <c r="E13" s="274"/>
      <c r="F13" s="274">
        <v>38</v>
      </c>
      <c r="G13" s="273">
        <v>1153</v>
      </c>
      <c r="H13" s="274">
        <v>1.5</v>
      </c>
      <c r="I13" s="274">
        <v>25.4</v>
      </c>
      <c r="J13" s="273">
        <v>1693</v>
      </c>
    </row>
    <row r="14" spans="1:124" s="251" customFormat="1" ht="42" customHeight="1" x14ac:dyDescent="0.15">
      <c r="A14" s="240" t="s">
        <v>80</v>
      </c>
      <c r="B14" s="143">
        <f t="shared" si="1"/>
        <v>2.0999999999999996</v>
      </c>
      <c r="C14" s="143">
        <f t="shared" si="2"/>
        <v>29.4</v>
      </c>
      <c r="D14" s="274">
        <v>1.4</v>
      </c>
      <c r="E14" s="274"/>
      <c r="F14" s="274">
        <v>15.6</v>
      </c>
      <c r="G14" s="273">
        <v>1201</v>
      </c>
      <c r="H14" s="274">
        <v>0.7</v>
      </c>
      <c r="I14" s="274">
        <v>13.8</v>
      </c>
      <c r="J14" s="273">
        <v>1969</v>
      </c>
    </row>
    <row r="15" spans="1:124" s="264" customFormat="1" ht="42" customHeight="1" x14ac:dyDescent="0.15">
      <c r="A15" s="240" t="s">
        <v>81</v>
      </c>
      <c r="B15" s="143">
        <f t="shared" si="1"/>
        <v>6.58</v>
      </c>
      <c r="C15" s="143">
        <f t="shared" si="2"/>
        <v>75.5</v>
      </c>
      <c r="D15" s="274">
        <v>5.78</v>
      </c>
      <c r="E15" s="274"/>
      <c r="F15" s="274">
        <v>61</v>
      </c>
      <c r="G15" s="273">
        <v>1038</v>
      </c>
      <c r="H15" s="274">
        <v>0.8</v>
      </c>
      <c r="I15" s="274">
        <v>14.5</v>
      </c>
      <c r="J15" s="273">
        <v>1999</v>
      </c>
    </row>
    <row r="16" spans="1:124" ht="42" customHeight="1" x14ac:dyDescent="0.15">
      <c r="A16" s="240" t="s">
        <v>82</v>
      </c>
      <c r="B16" s="143">
        <f t="shared" si="1"/>
        <v>2.9</v>
      </c>
      <c r="C16" s="143">
        <f t="shared" si="2"/>
        <v>37.6</v>
      </c>
      <c r="D16" s="273">
        <v>2.4</v>
      </c>
      <c r="E16" s="273"/>
      <c r="F16" s="274">
        <v>31.6</v>
      </c>
      <c r="G16" s="273">
        <v>1365</v>
      </c>
      <c r="H16" s="274">
        <v>0.5</v>
      </c>
      <c r="I16" s="274">
        <v>6</v>
      </c>
      <c r="J16" s="273">
        <v>1500</v>
      </c>
    </row>
    <row r="17" spans="1:17" ht="42" customHeight="1" x14ac:dyDescent="0.15">
      <c r="A17" s="240" t="s">
        <v>83</v>
      </c>
      <c r="B17" s="143">
        <f t="shared" si="1"/>
        <v>6.01</v>
      </c>
      <c r="C17" s="143">
        <f t="shared" si="2"/>
        <v>95.3</v>
      </c>
      <c r="D17" s="274">
        <v>5.71</v>
      </c>
      <c r="E17" s="274"/>
      <c r="F17" s="274">
        <v>92</v>
      </c>
      <c r="G17" s="274">
        <v>1611</v>
      </c>
      <c r="H17" s="274">
        <v>0.3</v>
      </c>
      <c r="I17" s="274">
        <v>3.3</v>
      </c>
      <c r="J17" s="274">
        <v>1099</v>
      </c>
    </row>
    <row r="18" spans="1:17" ht="42" customHeight="1" thickBot="1" x14ac:dyDescent="0.2">
      <c r="A18" s="242" t="s">
        <v>84</v>
      </c>
      <c r="B18" s="162">
        <f t="shared" si="1"/>
        <v>5.07</v>
      </c>
      <c r="C18" s="162">
        <f t="shared" si="2"/>
        <v>60.2</v>
      </c>
      <c r="D18" s="276">
        <v>4.57</v>
      </c>
      <c r="E18" s="273"/>
      <c r="F18" s="277">
        <v>50.9</v>
      </c>
      <c r="G18" s="277">
        <v>1114</v>
      </c>
      <c r="H18" s="276">
        <v>0.5</v>
      </c>
      <c r="I18" s="277">
        <v>9.3000000000000007</v>
      </c>
      <c r="J18" s="276">
        <v>1857</v>
      </c>
    </row>
    <row r="19" spans="1:17" ht="12" customHeight="1" thickTop="1" x14ac:dyDescent="0.15">
      <c r="A19" s="84" t="s">
        <v>85</v>
      </c>
      <c r="B19" s="44"/>
      <c r="C19" s="44"/>
      <c r="D19" s="44"/>
      <c r="E19" s="44"/>
      <c r="F19" s="44"/>
      <c r="G19" s="46"/>
      <c r="H19" s="44"/>
      <c r="I19" s="46"/>
      <c r="J19" s="167"/>
      <c r="K19" s="46"/>
      <c r="L19" s="46"/>
      <c r="M19" s="46"/>
      <c r="N19" s="46"/>
      <c r="O19" s="44"/>
      <c r="P19" s="44"/>
      <c r="Q19" s="46"/>
    </row>
  </sheetData>
  <mergeCells count="9">
    <mergeCell ref="F5:G5"/>
    <mergeCell ref="I5:J5"/>
    <mergeCell ref="A1:D1"/>
    <mergeCell ref="F1:J1"/>
    <mergeCell ref="B3:C3"/>
    <mergeCell ref="F3:G3"/>
    <mergeCell ref="H3:J3"/>
    <mergeCell ref="F4:G4"/>
    <mergeCell ref="I4:J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5</vt:i4>
      </vt:variant>
    </vt:vector>
  </HeadingPairs>
  <TitlesOfParts>
    <vt:vector size="21" baseType="lpstr">
      <vt:lpstr>1.농가및농가인구</vt:lpstr>
      <vt:lpstr>2.경지면적</vt:lpstr>
      <vt:lpstr>3.농업진흥지역 지정</vt:lpstr>
      <vt:lpstr>4.식량작물 생산량 </vt:lpstr>
      <vt:lpstr>4-1.미곡</vt:lpstr>
      <vt:lpstr>4-2.맥류</vt:lpstr>
      <vt:lpstr>4-3.잡곡</vt:lpstr>
      <vt:lpstr>4-4.두류</vt:lpstr>
      <vt:lpstr>4-5.서류</vt:lpstr>
      <vt:lpstr>5.채소류생산량</vt:lpstr>
      <vt:lpstr>5-1.채소류생산량(속1)</vt:lpstr>
      <vt:lpstr>5-2.채소류생산량(속2)</vt:lpstr>
      <vt:lpstr>6.특용작물생산량</vt:lpstr>
      <vt:lpstr>7.과실류생산량</vt:lpstr>
      <vt:lpstr>8.공공비축 미곡 매입실적</vt:lpstr>
      <vt:lpstr>9.정부관리양곡 보관창고 </vt:lpstr>
      <vt:lpstr>'4-2.맥류'!Print_Area</vt:lpstr>
      <vt:lpstr>'4-5.서류'!Print_Area</vt:lpstr>
      <vt:lpstr>'5-1.채소류생산량(속1)'!Print_Area</vt:lpstr>
      <vt:lpstr>'8.공공비축 미곡 매입실적'!Print_Area</vt:lpstr>
      <vt:lpstr>'9.정부관리양곡 보관창고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2018-11-28T06:28:55Z</cp:lastPrinted>
  <dcterms:created xsi:type="dcterms:W3CDTF">2018-11-12T13:31:03Z</dcterms:created>
  <dcterms:modified xsi:type="dcterms:W3CDTF">2020-01-17T02:00:08Z</dcterms:modified>
</cp:coreProperties>
</file>