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통계연보 수정\장수군 통계연보\"/>
    </mc:Choice>
  </mc:AlternateContent>
  <bookViews>
    <workbookView xWindow="0" yWindow="0" windowWidth="26625" windowHeight="8100" firstSheet="6" activeTab="13"/>
  </bookViews>
  <sheets>
    <sheet name="1.학교총개황" sheetId="1" r:id="rId1"/>
    <sheet name="2.유치원" sheetId="2" r:id="rId2"/>
    <sheet name="3.초등학교" sheetId="3" r:id="rId3"/>
    <sheet name="4.중학교(국,공립)" sheetId="4" r:id="rId4"/>
    <sheet name="5.일반계고등학교" sheetId="5" r:id="rId5"/>
    <sheet name="6.특성화고등학교" sheetId="6" r:id="rId6"/>
    <sheet name="7.적령아동취학" sheetId="7" r:id="rId7"/>
    <sheet name="8.사설학원 및 독서실" sheetId="8" r:id="rId8"/>
    <sheet name="9.공공도서관" sheetId="16" r:id="rId9"/>
    <sheet name="10.문화재" sheetId="10" r:id="rId10"/>
    <sheet name="11.문화공간" sheetId="12" r:id="rId11"/>
    <sheet name="12.체육시설" sheetId="13" r:id="rId12"/>
    <sheet name="13.청소년수련시설" sheetId="14" r:id="rId13"/>
    <sheet name="14.언론매체" sheetId="15" r:id="rId14"/>
  </sheets>
  <externalReferences>
    <externalReference r:id="rId15"/>
    <externalReference r:id="rId16"/>
    <externalReference r:id="rId17"/>
  </externalReferences>
  <definedNames>
    <definedName name="_xlnm._FilterDatabase" localSheetId="3" hidden="1">'4.중학교(국,공립)'!$A$20:$T$20</definedName>
    <definedName name="_xlnm._FilterDatabase" localSheetId="4" hidden="1">'5.일반계고등학교'!#REF!</definedName>
    <definedName name="_xlnm._FilterDatabase" localSheetId="5" hidden="1">'6.특성화고등학교'!#REF!</definedName>
    <definedName name="a">#REF!</definedName>
    <definedName name="aa">#REF!</definedName>
    <definedName name="aaa" localSheetId="12">#REF!</definedName>
    <definedName name="aaa" localSheetId="13">#REF!</definedName>
    <definedName name="aaa" localSheetId="8">#REF!</definedName>
    <definedName name="aaa">#REF!</definedName>
    <definedName name="aaaa">#REF!</definedName>
    <definedName name="b">#REF!</definedName>
    <definedName name="cc">#REF!</definedName>
    <definedName name="ddd">#REF!</definedName>
    <definedName name="G">'[1] 견적서'!#REF!</definedName>
    <definedName name="HTML_CodePage" hidden="1">949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0">'1.학교총개황'!$A$1:$P$20</definedName>
    <definedName name="_xlnm.Print_Area" localSheetId="13">'14.언론매체'!$A$1:$K$20</definedName>
    <definedName name="_xlnm.Print_Area" localSheetId="6">'7.적령아동취학'!$A$1:$AV$20</definedName>
    <definedName name="_xlnm.Print_Area" localSheetId="7">'8.사설학원 및 독서실'!$A$1:$S$21</definedName>
    <definedName name="_xlnm.Print_Area" localSheetId="8">'9.공공도서관'!$A$1:$O$15</definedName>
    <definedName name="_xlnm.Print_Area">#N/A</definedName>
    <definedName name="_xlnm.Print_Titles">#N/A</definedName>
    <definedName name="sa">'[2]2-1포천(각세)(외제)'!#REF!</definedName>
    <definedName name="Z_0FB1CEA9_20DA_11D8_9C7D_00E07D8B2C4C_.wvu.PrintArea" hidden="1">#REF!</definedName>
    <definedName name="Z_14204D80_36A5_4F44_96A3_7DECF6C525DA_.wvu.FilterData" localSheetId="3" hidden="1">'4.중학교(국,공립)'!$A$20:$T$20</definedName>
    <definedName name="Z_14204D80_36A5_4F44_96A3_7DECF6C525DA_.wvu.FilterData" localSheetId="4" hidden="1">'5.일반계고등학교'!#REF!</definedName>
    <definedName name="Z_14204D80_36A5_4F44_96A3_7DECF6C525DA_.wvu.FilterData" localSheetId="5" hidden="1">'6.특성화고등학교'!#REF!</definedName>
    <definedName name="Z_14204D80_36A5_4F44_96A3_7DECF6C525DA_.wvu.PrintArea" localSheetId="0" hidden="1">'1.학교총개황'!$A$1:$P$20</definedName>
    <definedName name="Z_14204D80_36A5_4F44_96A3_7DECF6C525DA_.wvu.PrintArea" localSheetId="13" hidden="1">'14.언론매체'!$A$1:$K$20</definedName>
    <definedName name="Z_14204D80_36A5_4F44_96A3_7DECF6C525DA_.wvu.PrintArea" localSheetId="6" hidden="1">'7.적령아동취학'!$A$1:$AV$19</definedName>
    <definedName name="Z_14204D80_36A5_4F44_96A3_7DECF6C525DA_.wvu.PrintArea" localSheetId="7" hidden="1">'8.사설학원 및 독서실'!$A$1:$R$21</definedName>
    <definedName name="Z_25DD14E1_2B30_11D8_A0D3_009008A182C2_.wvu.FilterData" localSheetId="3" hidden="1">'4.중학교(국,공립)'!$A$20:$T$20</definedName>
    <definedName name="Z_25DD14E1_2B30_11D8_A0D3_009008A182C2_.wvu.FilterData" localSheetId="4" hidden="1">'5.일반계고등학교'!#REF!</definedName>
    <definedName name="Z_25DD14E1_2B30_11D8_A0D3_009008A182C2_.wvu.FilterData" localSheetId="5" hidden="1">'6.특성화고등학교'!#REF!</definedName>
    <definedName name="Z_357094A4_41EF_11D9_A80D_00E098994FA3_.wvu.FilterData" localSheetId="3" hidden="1">'4.중학교(국,공립)'!$A$20:$T$20</definedName>
    <definedName name="Z_357094A4_41EF_11D9_A80D_00E098994FA3_.wvu.FilterData" localSheetId="4" hidden="1">'5.일반계고등학교'!#REF!</definedName>
    <definedName name="Z_357094A4_41EF_11D9_A80D_00E098994FA3_.wvu.FilterData" localSheetId="5" hidden="1">'6.특성화고등학교'!#REF!</definedName>
    <definedName name="Z_357094A4_41EF_11D9_A80D_00E098994FA3_.wvu.PrintArea" localSheetId="0" hidden="1">'1.학교총개황'!$A$1:$P$21</definedName>
    <definedName name="Z_357094A4_41EF_11D9_A80D_00E098994FA3_.wvu.PrintArea" localSheetId="10" hidden="1">'11.문화공간'!$A$1:$N$20</definedName>
    <definedName name="Z_357094A4_41EF_11D9_A80D_00E098994FA3_.wvu.PrintArea" localSheetId="6" hidden="1">'7.적령아동취학'!$A$1:$AV$19</definedName>
    <definedName name="Z_35DAD0E1_422B_11D9_8667_444553540000_.wvu.FilterData" localSheetId="3" hidden="1">'4.중학교(국,공립)'!$A$20:$T$20</definedName>
    <definedName name="Z_35DAD0E1_422B_11D9_8667_444553540000_.wvu.FilterData" localSheetId="4" hidden="1">'5.일반계고등학교'!#REF!</definedName>
    <definedName name="Z_35DAD0E1_422B_11D9_8667_444553540000_.wvu.FilterData" localSheetId="5" hidden="1">'6.특성화고등학교'!#REF!</definedName>
    <definedName name="Z_468AD382_41F0_11D9_9060_00E07D8C8F95_.wvu.FilterData" localSheetId="3" hidden="1">'4.중학교(국,공립)'!$A$20:$T$20</definedName>
    <definedName name="Z_468AD382_41F0_11D9_9060_00E07D8C8F95_.wvu.FilterData" localSheetId="4" hidden="1">'5.일반계고등학교'!#REF!</definedName>
    <definedName name="Z_468AD382_41F0_11D9_9060_00E07D8C8F95_.wvu.FilterData" localSheetId="5" hidden="1">'6.특성화고등학교'!#REF!</definedName>
    <definedName name="Z_61B1B421_41F1_11D9_BC3A_444553540000_.wvu.FilterData" localSheetId="3" hidden="1">'4.중학교(국,공립)'!$A$20:$T$20</definedName>
    <definedName name="Z_61B1B421_41F1_11D9_BC3A_444553540000_.wvu.FilterData" localSheetId="4" hidden="1">'5.일반계고등학교'!#REF!</definedName>
    <definedName name="Z_61B1B421_41F1_11D9_BC3A_444553540000_.wvu.FilterData" localSheetId="5" hidden="1">'6.특성화고등학교'!#REF!</definedName>
    <definedName name="Z_61B1B421_41F1_11D9_BC3A_444553540000_.wvu.PrintArea" localSheetId="0" hidden="1">'1.학교총개황'!$A$1:$P$21</definedName>
    <definedName name="Z_61B1B421_41F1_11D9_BC3A_444553540000_.wvu.PrintArea" localSheetId="10" hidden="1">'11.문화공간'!$A$1:$N$20</definedName>
    <definedName name="Z_61B1B421_41F1_11D9_BC3A_444553540000_.wvu.PrintArea" localSheetId="6" hidden="1">'7.적령아동취학'!$A$1:$AV$19</definedName>
    <definedName name="Z_80B816C8_23B3_4254_A400_3AF5DEE026D3_.wvu.FilterData" localSheetId="3" hidden="1">'4.중학교(국,공립)'!$A$20:$T$20</definedName>
    <definedName name="Z_80B816C8_23B3_4254_A400_3AF5DEE026D3_.wvu.FilterData" localSheetId="4" hidden="1">'5.일반계고등학교'!#REF!</definedName>
    <definedName name="Z_80B816C8_23B3_4254_A400_3AF5DEE026D3_.wvu.FilterData" localSheetId="5" hidden="1">'6.특성화고등학교'!#REF!</definedName>
    <definedName name="Z_85915F0D_788B_422A_BC8C_F794BF0333C0_.wvu.PrintArea" hidden="1">#REF!</definedName>
    <definedName name="Z_A6B77BB7_2ED8_4D2A_A4E2_1140DD34E103_.wvu.FilterData" localSheetId="3" hidden="1">'4.중학교(국,공립)'!$A$20:$T$20</definedName>
    <definedName name="Z_A6B77BB7_2ED8_4D2A_A4E2_1140DD34E103_.wvu.FilterData" localSheetId="4" hidden="1">'5.일반계고등학교'!#REF!</definedName>
    <definedName name="Z_A6B77BB7_2ED8_4D2A_A4E2_1140DD34E103_.wvu.FilterData" localSheetId="5" hidden="1">'6.특성화고등학교'!#REF!</definedName>
    <definedName name="Z_A6B77BB7_2ED8_4D2A_A4E2_1140DD34E103_.wvu.PrintArea" localSheetId="0" hidden="1">'1.학교총개황'!$A$1:$P$20</definedName>
    <definedName name="Z_A6B77BB7_2ED8_4D2A_A4E2_1140DD34E103_.wvu.PrintArea" localSheetId="2" hidden="1">'3.초등학교'!$A$1:$S$20</definedName>
    <definedName name="Z_A6B77BB7_2ED8_4D2A_A4E2_1140DD34E103_.wvu.PrintArea" localSheetId="3" hidden="1">'4.중학교(국,공립)'!$A$1:$T$21</definedName>
    <definedName name="Z_A6B77BB7_2ED8_4D2A_A4E2_1140DD34E103_.wvu.PrintArea" localSheetId="4" hidden="1">'5.일반계고등학교'!$A$1:$U$15</definedName>
    <definedName name="Z_A6B77BB7_2ED8_4D2A_A4E2_1140DD34E103_.wvu.PrintArea" localSheetId="5" hidden="1">'6.특성화고등학교'!$A$1:$U$25</definedName>
    <definedName name="Z_A6B77BB7_2ED8_4D2A_A4E2_1140DD34E103_.wvu.PrintArea" localSheetId="6" hidden="1">'7.적령아동취학'!$A$1:$AV$19</definedName>
    <definedName name="Z_B00F75E2_41F0_11D9_9C7C_00E07D8C8F98_.wvu.FilterData" localSheetId="3" hidden="1">'4.중학교(국,공립)'!$A$20:$T$20</definedName>
    <definedName name="Z_B00F75E2_41F0_11D9_9C7C_00E07D8C8F98_.wvu.FilterData" localSheetId="4" hidden="1">'5.일반계고등학교'!#REF!</definedName>
    <definedName name="Z_B00F75E2_41F0_11D9_9C7C_00E07D8C8F98_.wvu.FilterData" localSheetId="5" hidden="1">'6.특성화고등학교'!#REF!</definedName>
    <definedName name="Z_B00F75E4_41F0_11D9_9C7C_00E07D8C8F98_.wvu.FilterData" localSheetId="3" hidden="1">'4.중학교(국,공립)'!$A$20:$T$20</definedName>
    <definedName name="Z_B00F75E4_41F0_11D9_9C7C_00E07D8C8F98_.wvu.FilterData" localSheetId="4" hidden="1">'5.일반계고등학교'!#REF!</definedName>
    <definedName name="Z_B00F75E4_41F0_11D9_9C7C_00E07D8C8F98_.wvu.FilterData" localSheetId="5" hidden="1">'6.특성화고등학교'!#REF!</definedName>
    <definedName name="Z_B00F763C_41F0_11D9_9C7C_00E07D8C8F98_.wvu.FilterData" localSheetId="3" hidden="1">'4.중학교(국,공립)'!$A$20:$T$20</definedName>
    <definedName name="Z_B00F763C_41F0_11D9_9C7C_00E07D8C8F98_.wvu.FilterData" localSheetId="4" hidden="1">'5.일반계고등학교'!#REF!</definedName>
    <definedName name="Z_B00F763C_41F0_11D9_9C7C_00E07D8C8F98_.wvu.FilterData" localSheetId="5" hidden="1">'6.특성화고등학교'!#REF!</definedName>
    <definedName name="Z_B53555E2_D062_4764_A4C2_F8BFDB4A9889_.wvu.FilterData" localSheetId="3" hidden="1">'4.중학교(국,공립)'!$A$20:$T$20</definedName>
    <definedName name="Z_B53555E2_D062_4764_A4C2_F8BFDB4A9889_.wvu.FilterData" localSheetId="4" hidden="1">'5.일반계고등학교'!#REF!</definedName>
    <definedName name="Z_B53555E2_D062_4764_A4C2_F8BFDB4A9889_.wvu.FilterData" localSheetId="5" hidden="1">'6.특성화고등학교'!#REF!</definedName>
    <definedName name="Z_B53555E2_D062_4764_A4C2_F8BFDB4A9889_.wvu.PrintArea" localSheetId="0" hidden="1">'1.학교총개황'!$A$1:$P$20</definedName>
    <definedName name="Z_B53555E2_D062_4764_A4C2_F8BFDB4A9889_.wvu.PrintArea" localSheetId="6" hidden="1">'7.적령아동취학'!$A$1:$AV$19</definedName>
    <definedName name="Z_B53555E2_D062_4764_A4C2_F8BFDB4A9889_.wvu.PrintArea" localSheetId="7" hidden="1">'8.사설학원 및 독서실'!$A$1:$R$21</definedName>
    <definedName name="Z_B54A1E16_66B3_484D_8617_191740EF42CA_.wvu.PrintArea" hidden="1">#REF!</definedName>
    <definedName name="Z_E94BA622_23ED_11D8_9C7C_009008A0B73D_.wvu.FilterData" localSheetId="3" hidden="1">'4.중학교(국,공립)'!$A$20:$T$20</definedName>
    <definedName name="Z_E94BA622_23ED_11D8_9C7C_009008A0B73D_.wvu.FilterData" localSheetId="4" hidden="1">'5.일반계고등학교'!#REF!</definedName>
    <definedName name="Z_E94BA622_23ED_11D8_9C7C_009008A0B73D_.wvu.FilterData" localSheetId="5" hidden="1">'6.특성화고등학교'!#REF!</definedName>
    <definedName name="Z_F12D7501_4208_11D9_9C7C_00E07D8C8F99_.wvu.FilterData" localSheetId="3" hidden="1">'4.중학교(국,공립)'!$A$20:$T$20</definedName>
    <definedName name="Z_F12D7501_4208_11D9_9C7C_00E07D8C8F99_.wvu.FilterData" localSheetId="4" hidden="1">'5.일반계고등학교'!#REF!</definedName>
    <definedName name="Z_F12D7501_4208_11D9_9C7C_00E07D8C8F99_.wvu.FilterData" localSheetId="5" hidden="1">'6.특성화고등학교'!#REF!</definedName>
    <definedName name="Z_F31F0225_4866_11D9_B3E6_0000B4A88D03_.wvu.FilterData" localSheetId="3" hidden="1">'4.중학교(국,공립)'!$A$20:$T$20</definedName>
    <definedName name="Z_F31F0225_4866_11D9_B3E6_0000B4A88D03_.wvu.FilterData" localSheetId="4" hidden="1">'5.일반계고등학교'!#REF!</definedName>
    <definedName name="Z_F31F0225_4866_11D9_B3E6_0000B4A88D03_.wvu.FilterData" localSheetId="5" hidden="1">'6.특성화고등학교'!#REF!</definedName>
    <definedName name="Z_F31F0225_4866_11D9_B3E6_0000B4A88D03_.wvu.PrintArea" localSheetId="0" hidden="1">'1.학교총개황'!$A$1:$P$20</definedName>
    <definedName name="Z_F31F0225_4866_11D9_B3E6_0000B4A88D03_.wvu.PrintArea" localSheetId="6" hidden="1">'7.적령아동취학'!$A$1:$AV$19</definedName>
    <definedName name="국가">#REF!</definedName>
    <definedName name="도로시설물">#REF!</definedName>
    <definedName name="도로시설물1">#REF!</definedName>
    <definedName name="ㅁ1">#REF!</definedName>
    <definedName name="보건지소">#REF!</definedName>
    <definedName name="시군별">#REF!</definedName>
    <definedName name="ㅋㅋ">#REF!</definedName>
  </definedNames>
  <calcPr calcId="152511"/>
</workbook>
</file>

<file path=xl/calcChain.xml><?xml version="1.0" encoding="utf-8"?>
<calcChain xmlns="http://schemas.openxmlformats.org/spreadsheetml/2006/main">
  <c r="L14" i="16" l="1"/>
  <c r="D14" i="16"/>
  <c r="D13" i="16"/>
  <c r="D12" i="16" s="1"/>
  <c r="O12" i="16"/>
  <c r="N12" i="16"/>
  <c r="M12" i="16"/>
  <c r="L12" i="16"/>
  <c r="K12" i="16"/>
  <c r="J12" i="16"/>
  <c r="I12" i="16"/>
  <c r="G12" i="16"/>
  <c r="F12" i="16"/>
  <c r="E12" i="16"/>
  <c r="C12" i="16"/>
  <c r="B12" i="16"/>
  <c r="U14" i="8"/>
  <c r="T14" i="8"/>
  <c r="S14" i="8"/>
  <c r="R14" i="8"/>
  <c r="Q14" i="8"/>
  <c r="P14" i="8"/>
  <c r="O14" i="8"/>
  <c r="N14" i="8"/>
  <c r="M14" i="8"/>
  <c r="L14" i="8"/>
  <c r="K14" i="8"/>
  <c r="I14" i="8"/>
  <c r="H14" i="8"/>
  <c r="G14" i="8"/>
  <c r="F14" i="8"/>
  <c r="E14" i="8"/>
  <c r="D14" i="8"/>
  <c r="C14" i="8"/>
  <c r="B14" i="8"/>
  <c r="AA19" i="7"/>
  <c r="X19" i="7"/>
  <c r="U19" i="7"/>
  <c r="R19" i="7"/>
  <c r="Q19" i="7"/>
  <c r="O19" i="7" s="1"/>
  <c r="P19" i="7"/>
  <c r="K19" i="7"/>
  <c r="H19" i="7"/>
  <c r="E19" i="7"/>
  <c r="D19" i="7"/>
  <c r="B19" i="7" s="1"/>
  <c r="C19" i="7"/>
  <c r="AA18" i="7"/>
  <c r="X18" i="7"/>
  <c r="U18" i="7"/>
  <c r="R18" i="7"/>
  <c r="Q18" i="7"/>
  <c r="O18" i="7" s="1"/>
  <c r="AD18" i="7" s="1"/>
  <c r="P18" i="7"/>
  <c r="K18" i="7"/>
  <c r="H18" i="7"/>
  <c r="E18" i="7"/>
  <c r="D18" i="7"/>
  <c r="C18" i="7"/>
  <c r="B18" i="7"/>
  <c r="AA17" i="7"/>
  <c r="X17" i="7"/>
  <c r="U17" i="7"/>
  <c r="R17" i="7"/>
  <c r="Q17" i="7"/>
  <c r="P17" i="7"/>
  <c r="O17" i="7"/>
  <c r="K17" i="7"/>
  <c r="H17" i="7"/>
  <c r="E17" i="7"/>
  <c r="D17" i="7"/>
  <c r="B17" i="7" s="1"/>
  <c r="C17" i="7"/>
  <c r="AA16" i="7"/>
  <c r="X16" i="7"/>
  <c r="U16" i="7"/>
  <c r="R16" i="7"/>
  <c r="Q16" i="7"/>
  <c r="O16" i="7" s="1"/>
  <c r="AD16" i="7" s="1"/>
  <c r="P16" i="7"/>
  <c r="K16" i="7"/>
  <c r="H16" i="7"/>
  <c r="E16" i="7"/>
  <c r="D16" i="7"/>
  <c r="C16" i="7"/>
  <c r="B16" i="7"/>
  <c r="AA15" i="7"/>
  <c r="X15" i="7"/>
  <c r="U15" i="7"/>
  <c r="R15" i="7"/>
  <c r="Q15" i="7"/>
  <c r="P15" i="7"/>
  <c r="O15" i="7"/>
  <c r="K15" i="7"/>
  <c r="H15" i="7"/>
  <c r="E15" i="7"/>
  <c r="D15" i="7"/>
  <c r="B15" i="7" s="1"/>
  <c r="C15" i="7"/>
  <c r="AA14" i="7"/>
  <c r="AA12" i="7" s="1"/>
  <c r="X14" i="7"/>
  <c r="U14" i="7"/>
  <c r="R14" i="7"/>
  <c r="Q14" i="7"/>
  <c r="O14" i="7" s="1"/>
  <c r="AD14" i="7" s="1"/>
  <c r="P14" i="7"/>
  <c r="K14" i="7"/>
  <c r="K12" i="7" s="1"/>
  <c r="H14" i="7"/>
  <c r="E14" i="7"/>
  <c r="D14" i="7"/>
  <c r="C14" i="7"/>
  <c r="C12" i="7" s="1"/>
  <c r="B14" i="7"/>
  <c r="AA13" i="7"/>
  <c r="X13" i="7"/>
  <c r="X12" i="7" s="1"/>
  <c r="U13" i="7"/>
  <c r="R13" i="7"/>
  <c r="Q13" i="7"/>
  <c r="P13" i="7"/>
  <c r="P12" i="7" s="1"/>
  <c r="O13" i="7"/>
  <c r="K13" i="7"/>
  <c r="H13" i="7"/>
  <c r="E13" i="7"/>
  <c r="D13" i="7"/>
  <c r="B13" i="7" s="1"/>
  <c r="B12" i="7" s="1"/>
  <c r="C13" i="7"/>
  <c r="AC12" i="7"/>
  <c r="AB12" i="7"/>
  <c r="Z12" i="7"/>
  <c r="Y12" i="7"/>
  <c r="W12" i="7"/>
  <c r="V12" i="7"/>
  <c r="U12" i="7"/>
  <c r="T12" i="7"/>
  <c r="S12" i="7"/>
  <c r="R12" i="7"/>
  <c r="Q12" i="7"/>
  <c r="M12" i="7"/>
  <c r="L12" i="7"/>
  <c r="J12" i="7"/>
  <c r="I12" i="7"/>
  <c r="H12" i="7"/>
  <c r="G12" i="7"/>
  <c r="F12" i="7"/>
  <c r="E12" i="7"/>
  <c r="D12" i="7"/>
  <c r="AD17" i="7" l="1"/>
  <c r="AD13" i="7"/>
  <c r="AD15" i="7"/>
  <c r="AD19" i="7"/>
  <c r="O12" i="7"/>
  <c r="AD12" i="7" s="1"/>
  <c r="S19" i="4"/>
  <c r="R19" i="4"/>
  <c r="K19" i="4"/>
  <c r="H19" i="4"/>
  <c r="E19" i="4"/>
  <c r="S18" i="4"/>
  <c r="R18" i="4"/>
  <c r="K18" i="4"/>
  <c r="H18" i="4"/>
  <c r="E18" i="4"/>
  <c r="S17" i="4"/>
  <c r="R17" i="4"/>
  <c r="K17" i="4"/>
  <c r="H17" i="4"/>
  <c r="E17" i="4"/>
  <c r="S16" i="4"/>
  <c r="R16" i="4"/>
  <c r="K16" i="4"/>
  <c r="H16" i="4"/>
  <c r="E16" i="4"/>
  <c r="S15" i="4"/>
  <c r="R15" i="4"/>
  <c r="K15" i="4"/>
  <c r="H15" i="4"/>
  <c r="E15" i="4"/>
  <c r="S14" i="4"/>
  <c r="R14" i="4"/>
  <c r="K14" i="4"/>
  <c r="H14" i="4"/>
  <c r="E14" i="4"/>
  <c r="S13" i="4"/>
  <c r="S12" i="4" s="1"/>
  <c r="R13" i="4"/>
  <c r="R12" i="4" s="1"/>
  <c r="K13" i="4"/>
  <c r="H13" i="4"/>
  <c r="E13" i="4"/>
  <c r="E12" i="4" s="1"/>
  <c r="T12" i="4"/>
  <c r="Q12" i="4"/>
  <c r="P12" i="4"/>
  <c r="O12" i="4"/>
  <c r="M12" i="4"/>
  <c r="L12" i="4"/>
  <c r="K12" i="4"/>
  <c r="J12" i="4"/>
  <c r="I12" i="4"/>
  <c r="H12" i="4"/>
  <c r="G12" i="4"/>
  <c r="F12" i="4"/>
  <c r="D12" i="4"/>
  <c r="C12" i="4"/>
  <c r="B12" i="4"/>
  <c r="R19" i="3"/>
  <c r="Q19" i="3"/>
  <c r="L19" i="3"/>
  <c r="H19" i="3"/>
  <c r="E19" i="3"/>
  <c r="R18" i="3"/>
  <c r="Q18" i="3"/>
  <c r="L18" i="3"/>
  <c r="H18" i="3"/>
  <c r="E18" i="3"/>
  <c r="R17" i="3"/>
  <c r="Q17" i="3"/>
  <c r="L17" i="3"/>
  <c r="H17" i="3"/>
  <c r="E17" i="3"/>
  <c r="R16" i="3"/>
  <c r="Q16" i="3"/>
  <c r="L16" i="3"/>
  <c r="H16" i="3"/>
  <c r="E16" i="3"/>
  <c r="R15" i="3"/>
  <c r="Q15" i="3"/>
  <c r="L15" i="3"/>
  <c r="H15" i="3"/>
  <c r="H12" i="3" s="1"/>
  <c r="E15" i="3"/>
  <c r="R14" i="3"/>
  <c r="Q14" i="3"/>
  <c r="L14" i="3"/>
  <c r="L12" i="3" s="1"/>
  <c r="H14" i="3"/>
  <c r="E14" i="3"/>
  <c r="R13" i="3"/>
  <c r="R12" i="3" s="1"/>
  <c r="Q13" i="3"/>
  <c r="Q12" i="3" s="1"/>
  <c r="L13" i="3"/>
  <c r="H13" i="3"/>
  <c r="E13" i="3"/>
  <c r="E12" i="3" s="1"/>
  <c r="S12" i="3"/>
  <c r="P12" i="3"/>
  <c r="O12" i="3"/>
  <c r="N12" i="3"/>
  <c r="M12" i="3"/>
  <c r="J12" i="3"/>
  <c r="I12" i="3"/>
  <c r="G12" i="3"/>
  <c r="F12" i="3"/>
  <c r="D12" i="3"/>
  <c r="C12" i="3"/>
  <c r="B12" i="3"/>
  <c r="T19" i="2"/>
  <c r="Q19" i="2"/>
  <c r="N19" i="2"/>
  <c r="J19" i="2"/>
  <c r="G19" i="2"/>
  <c r="D19" i="2"/>
  <c r="T18" i="2"/>
  <c r="Q18" i="2"/>
  <c r="N18" i="2"/>
  <c r="J18" i="2"/>
  <c r="G18" i="2"/>
  <c r="D18" i="2"/>
  <c r="T17" i="2"/>
  <c r="Q17" i="2"/>
  <c r="N17" i="2"/>
  <c r="J17" i="2"/>
  <c r="G17" i="2"/>
  <c r="D17" i="2"/>
  <c r="T16" i="2"/>
  <c r="Q16" i="2"/>
  <c r="N16" i="2"/>
  <c r="J16" i="2"/>
  <c r="G16" i="2"/>
  <c r="D16" i="2"/>
  <c r="T15" i="2"/>
  <c r="Q15" i="2"/>
  <c r="N15" i="2"/>
  <c r="J15" i="2"/>
  <c r="G15" i="2"/>
  <c r="D15" i="2"/>
  <c r="T14" i="2"/>
  <c r="T12" i="2" s="1"/>
  <c r="Q14" i="2"/>
  <c r="N14" i="2"/>
  <c r="J14" i="2"/>
  <c r="G14" i="2"/>
  <c r="G12" i="2" s="1"/>
  <c r="D14" i="2"/>
  <c r="T13" i="2"/>
  <c r="Q13" i="2"/>
  <c r="N13" i="2"/>
  <c r="J13" i="2"/>
  <c r="J12" i="2" s="1"/>
  <c r="G13" i="2"/>
  <c r="D13" i="2"/>
  <c r="V12" i="2"/>
  <c r="U12" i="2"/>
  <c r="S12" i="2"/>
  <c r="R12" i="2"/>
  <c r="Q12" i="2"/>
  <c r="P12" i="2"/>
  <c r="O12" i="2"/>
  <c r="N12" i="2"/>
  <c r="L12" i="2"/>
  <c r="K12" i="2"/>
  <c r="I12" i="2"/>
  <c r="H12" i="2"/>
  <c r="F12" i="2"/>
  <c r="E12" i="2"/>
  <c r="D12" i="2"/>
  <c r="C12" i="2"/>
  <c r="B12" i="2"/>
  <c r="O19" i="1"/>
  <c r="N19" i="1"/>
  <c r="L19" i="1"/>
  <c r="K19" i="1"/>
  <c r="G19" i="1"/>
  <c r="F19" i="1"/>
  <c r="E19" i="1" s="1"/>
  <c r="D19" i="1"/>
  <c r="C19" i="1"/>
  <c r="B19" i="1"/>
  <c r="O18" i="1"/>
  <c r="N18" i="1"/>
  <c r="M18" i="1" s="1"/>
  <c r="L18" i="1"/>
  <c r="K18" i="1"/>
  <c r="J18" i="1" s="1"/>
  <c r="G18" i="1"/>
  <c r="E18" i="1" s="1"/>
  <c r="F18" i="1"/>
  <c r="D18" i="1"/>
  <c r="C18" i="1"/>
  <c r="B18" i="1"/>
  <c r="O17" i="1"/>
  <c r="N17" i="1"/>
  <c r="L17" i="1"/>
  <c r="K17" i="1"/>
  <c r="G17" i="1"/>
  <c r="F17" i="1"/>
  <c r="D17" i="1"/>
  <c r="C17" i="1"/>
  <c r="B17" i="1"/>
  <c r="O16" i="1"/>
  <c r="N16" i="1"/>
  <c r="M16" i="1" s="1"/>
  <c r="L16" i="1"/>
  <c r="K16" i="1"/>
  <c r="G16" i="1"/>
  <c r="F16" i="1"/>
  <c r="D16" i="1"/>
  <c r="C16" i="1"/>
  <c r="B16" i="1"/>
  <c r="O15" i="1"/>
  <c r="N15" i="1"/>
  <c r="L15" i="1"/>
  <c r="K15" i="1"/>
  <c r="G15" i="1"/>
  <c r="F15" i="1"/>
  <c r="D15" i="1"/>
  <c r="C15" i="1"/>
  <c r="B15" i="1"/>
  <c r="O14" i="1"/>
  <c r="N14" i="1"/>
  <c r="L14" i="1"/>
  <c r="K14" i="1"/>
  <c r="J14" i="1" s="1"/>
  <c r="G14" i="1"/>
  <c r="F14" i="1"/>
  <c r="E14" i="1" s="1"/>
  <c r="D14" i="1"/>
  <c r="D12" i="1" s="1"/>
  <c r="C14" i="1"/>
  <c r="B14" i="1"/>
  <c r="O13" i="1"/>
  <c r="N13" i="1"/>
  <c r="L13" i="1"/>
  <c r="K13" i="1"/>
  <c r="J13" i="1" s="1"/>
  <c r="G13" i="1"/>
  <c r="F13" i="1"/>
  <c r="E13" i="1" s="1"/>
  <c r="D13" i="1"/>
  <c r="C13" i="1"/>
  <c r="B13" i="1"/>
  <c r="N12" i="1"/>
  <c r="E15" i="1" l="1"/>
  <c r="J16" i="1"/>
  <c r="P18" i="1"/>
  <c r="E16" i="1"/>
  <c r="P16" i="1" s="1"/>
  <c r="M17" i="1"/>
  <c r="M14" i="1"/>
  <c r="I14" i="1" s="1"/>
  <c r="I16" i="1"/>
  <c r="J17" i="1"/>
  <c r="I18" i="1"/>
  <c r="B12" i="1"/>
  <c r="G12" i="1"/>
  <c r="M13" i="1"/>
  <c r="P14" i="1"/>
  <c r="P19" i="1"/>
  <c r="C12" i="1"/>
  <c r="M15" i="1"/>
  <c r="M19" i="1"/>
  <c r="L12" i="1"/>
  <c r="J15" i="1"/>
  <c r="P15" i="1" s="1"/>
  <c r="E17" i="1"/>
  <c r="J19" i="1"/>
  <c r="I15" i="1"/>
  <c r="I19" i="1"/>
  <c r="P13" i="1"/>
  <c r="E12" i="1"/>
  <c r="F12" i="1"/>
  <c r="K12" i="1"/>
  <c r="O12" i="1"/>
  <c r="M12" i="1" l="1"/>
  <c r="P17" i="1"/>
  <c r="J12" i="1"/>
  <c r="P12" i="1" s="1"/>
  <c r="I17" i="1"/>
  <c r="I13" i="1"/>
  <c r="I12" i="1" l="1"/>
  <c r="AD10" i="7"/>
</calcChain>
</file>

<file path=xl/sharedStrings.xml><?xml version="1.0" encoding="utf-8"?>
<sst xmlns="http://schemas.openxmlformats.org/spreadsheetml/2006/main" count="1745" uniqueCount="496">
  <si>
    <t>1. 학교 총 개황</t>
    <phoneticPr fontId="5" type="noConversion"/>
  </si>
  <si>
    <t>SUMMARY OF SCHOOLS</t>
    <phoneticPr fontId="5" type="noConversion"/>
  </si>
  <si>
    <t>단위 : 개, 명</t>
    <phoneticPr fontId="5" type="noConversion"/>
  </si>
  <si>
    <t>Unit : number, person</t>
    <phoneticPr fontId="9" type="noConversion"/>
  </si>
  <si>
    <t>연   별</t>
    <phoneticPr fontId="5" type="noConversion"/>
  </si>
  <si>
    <t>학   교   수</t>
    <phoneticPr fontId="9" type="noConversion"/>
  </si>
  <si>
    <t>학급(과)수</t>
    <phoneticPr fontId="9" type="noConversion"/>
  </si>
  <si>
    <t>보통교실수</t>
    <phoneticPr fontId="9" type="noConversion"/>
  </si>
  <si>
    <t>학      생      수</t>
    <phoneticPr fontId="5" type="noConversion"/>
  </si>
  <si>
    <t>교     직     원     수    Teachers and Staffs</t>
    <phoneticPr fontId="5" type="noConversion"/>
  </si>
  <si>
    <t>교원1인당</t>
    <phoneticPr fontId="5" type="noConversion"/>
  </si>
  <si>
    <t>읍면별</t>
    <phoneticPr fontId="5" type="noConversion"/>
  </si>
  <si>
    <t>편 성</t>
    <phoneticPr fontId="9" type="noConversion"/>
  </si>
  <si>
    <t>Students</t>
  </si>
  <si>
    <t>계</t>
    <phoneticPr fontId="5" type="noConversion"/>
  </si>
  <si>
    <t>교 원      Teachers</t>
    <phoneticPr fontId="5" type="noConversion"/>
  </si>
  <si>
    <t>사무직원   Clerical staffs</t>
    <phoneticPr fontId="5" type="noConversion"/>
  </si>
  <si>
    <t>학  생  수</t>
    <phoneticPr fontId="5" type="noConversion"/>
  </si>
  <si>
    <t>Year &amp;</t>
    <phoneticPr fontId="5" type="noConversion"/>
  </si>
  <si>
    <t>Number of</t>
    <phoneticPr fontId="5" type="noConversion"/>
  </si>
  <si>
    <t>Classes &amp;</t>
  </si>
  <si>
    <t>계</t>
  </si>
  <si>
    <t>남</t>
  </si>
  <si>
    <t>여</t>
  </si>
  <si>
    <t>Number of stu-</t>
    <phoneticPr fontId="5" type="noConversion"/>
  </si>
  <si>
    <t>Eup Myeon</t>
  </si>
  <si>
    <t>Schools</t>
    <phoneticPr fontId="9" type="noConversion"/>
  </si>
  <si>
    <t>Department</t>
  </si>
  <si>
    <t>Classrooms</t>
    <phoneticPr fontId="5" type="noConversion"/>
  </si>
  <si>
    <t>Total</t>
  </si>
  <si>
    <t>Male</t>
  </si>
  <si>
    <t>Female</t>
  </si>
  <si>
    <t>dents per teacher</t>
    <phoneticPr fontId="5" type="noConversion"/>
  </si>
  <si>
    <t>장수읍
Jangsu-eup</t>
    <phoneticPr fontId="5" type="noConversion"/>
  </si>
  <si>
    <t>산서면
Sanseo-myeon</t>
    <phoneticPr fontId="5" type="noConversion"/>
  </si>
  <si>
    <t>번암면
Beonam-myeon</t>
    <phoneticPr fontId="5" type="noConversion"/>
  </si>
  <si>
    <t>장계면
Janggye-myeon</t>
    <phoneticPr fontId="5" type="noConversion"/>
  </si>
  <si>
    <t>천천면
Cheoncheon-myeon</t>
    <phoneticPr fontId="5" type="noConversion"/>
  </si>
  <si>
    <t>계남면
Gyenam-myeon</t>
    <phoneticPr fontId="5" type="noConversion"/>
  </si>
  <si>
    <t>계북면
Gyebuk-myeon</t>
    <phoneticPr fontId="5" type="noConversion"/>
  </si>
  <si>
    <t>자료 : 장수교육지원청</t>
    <phoneticPr fontId="9" type="noConversion"/>
  </si>
  <si>
    <t>2. 유치원</t>
    <phoneticPr fontId="5" type="noConversion"/>
  </si>
  <si>
    <t>원  수</t>
  </si>
  <si>
    <t>학급수</t>
  </si>
  <si>
    <t>원 아 수</t>
    <phoneticPr fontId="5" type="noConversion"/>
  </si>
  <si>
    <t>교 원 수</t>
    <phoneticPr fontId="5" type="noConversion"/>
  </si>
  <si>
    <t>사무직원수</t>
    <phoneticPr fontId="5" type="noConversion"/>
  </si>
  <si>
    <t>재취원자수</t>
    <phoneticPr fontId="9" type="noConversion"/>
  </si>
  <si>
    <t>수료자수</t>
    <phoneticPr fontId="5" type="noConversion"/>
  </si>
  <si>
    <t>교  실  수  Rooms</t>
    <phoneticPr fontId="5" type="noConversion"/>
  </si>
  <si>
    <t>Number</t>
    <phoneticPr fontId="5" type="noConversion"/>
  </si>
  <si>
    <t>Children</t>
    <phoneticPr fontId="5" type="noConversion"/>
  </si>
  <si>
    <t xml:space="preserve">Teachers </t>
  </si>
  <si>
    <t>Clerical staffs</t>
  </si>
  <si>
    <t>Children  re-admitted</t>
  </si>
  <si>
    <t>Children completed</t>
  </si>
  <si>
    <t>정규</t>
    <phoneticPr fontId="5" type="noConversion"/>
  </si>
  <si>
    <r>
      <t>가</t>
    </r>
    <r>
      <rPr>
        <sz val="9"/>
        <color indexed="8"/>
        <rFont val="새굴림"/>
        <family val="1"/>
        <charset val="129"/>
      </rPr>
      <t>·대용</t>
    </r>
    <phoneticPr fontId="5" type="noConversion"/>
  </si>
  <si>
    <t xml:space="preserve"> of</t>
    <phoneticPr fontId="5" type="noConversion"/>
  </si>
  <si>
    <t>Number</t>
  </si>
  <si>
    <t>Classes</t>
    <phoneticPr fontId="5" type="noConversion"/>
  </si>
  <si>
    <t>Regular</t>
    <phoneticPr fontId="5" type="noConversion"/>
  </si>
  <si>
    <t>Temporary</t>
    <phoneticPr fontId="5" type="noConversion"/>
  </si>
  <si>
    <t>-</t>
    <phoneticPr fontId="5" type="noConversion"/>
  </si>
  <si>
    <t>…</t>
  </si>
  <si>
    <t>3. 초등학교</t>
    <phoneticPr fontId="5" type="noConversion"/>
  </si>
  <si>
    <t>단위 : 개, 명, 천㎡</t>
    <phoneticPr fontId="9" type="noConversion"/>
  </si>
  <si>
    <t>Unit : number, person, 1000㎡</t>
    <phoneticPr fontId="9" type="noConversion"/>
  </si>
  <si>
    <t>연   별</t>
    <phoneticPr fontId="5" type="noConversion"/>
  </si>
  <si>
    <t>학   교   수</t>
    <phoneticPr fontId="9" type="noConversion"/>
  </si>
  <si>
    <t>학 급 수</t>
    <phoneticPr fontId="9" type="noConversion"/>
  </si>
  <si>
    <t>학  생  수</t>
    <phoneticPr fontId="9" type="noConversion"/>
  </si>
  <si>
    <t>교  원  수</t>
  </si>
  <si>
    <t xml:space="preserve"> 사무직원수</t>
    <phoneticPr fontId="9" type="noConversion"/>
  </si>
  <si>
    <t>졸업자현황  Graduation</t>
    <phoneticPr fontId="9" type="noConversion"/>
  </si>
  <si>
    <t xml:space="preserve">교지면적  </t>
    <phoneticPr fontId="9" type="noConversion"/>
  </si>
  <si>
    <t>건물면적</t>
    <phoneticPr fontId="9" type="noConversion"/>
  </si>
  <si>
    <t>보통교실수</t>
    <phoneticPr fontId="5" type="noConversion"/>
  </si>
  <si>
    <t>읍면별</t>
    <phoneticPr fontId="5" type="noConversion"/>
  </si>
  <si>
    <t>Number of Schools</t>
    <phoneticPr fontId="9" type="noConversion"/>
  </si>
  <si>
    <t>Number</t>
    <phoneticPr fontId="5" type="noConversion"/>
  </si>
  <si>
    <t>Teachers</t>
  </si>
  <si>
    <t>졸업자수</t>
  </si>
  <si>
    <t>진학자수</t>
  </si>
  <si>
    <t>Year &amp;</t>
    <phoneticPr fontId="5" type="noConversion"/>
  </si>
  <si>
    <t>본 교</t>
  </si>
  <si>
    <t>분 교</t>
  </si>
  <si>
    <t>of</t>
    <phoneticPr fontId="5" type="noConversion"/>
  </si>
  <si>
    <t>Entrants to</t>
    <phoneticPr fontId="5" type="noConversion"/>
  </si>
  <si>
    <t>School</t>
    <phoneticPr fontId="5" type="noConversion"/>
  </si>
  <si>
    <t>Building</t>
  </si>
  <si>
    <t>No. of</t>
    <phoneticPr fontId="5" type="noConversion"/>
  </si>
  <si>
    <t>School</t>
  </si>
  <si>
    <t>Branch</t>
  </si>
  <si>
    <t>Class</t>
  </si>
  <si>
    <t>Graduates</t>
  </si>
  <si>
    <t>higher school</t>
    <phoneticPr fontId="5" type="noConversion"/>
  </si>
  <si>
    <t>land area</t>
    <phoneticPr fontId="9" type="noConversion"/>
  </si>
  <si>
    <t>area</t>
    <phoneticPr fontId="5" type="noConversion"/>
  </si>
  <si>
    <t>Classrooms</t>
    <phoneticPr fontId="5" type="noConversion"/>
  </si>
  <si>
    <t>4. 중 학 교(국 · 공립)</t>
    <phoneticPr fontId="9" type="noConversion"/>
  </si>
  <si>
    <t>Unit : number,  person, 1000㎡</t>
    <phoneticPr fontId="9" type="noConversion"/>
  </si>
  <si>
    <t>학급수</t>
    <phoneticPr fontId="9" type="noConversion"/>
  </si>
  <si>
    <t>사무직원수</t>
    <phoneticPr fontId="9" type="noConversion"/>
  </si>
  <si>
    <t>입학자</t>
    <phoneticPr fontId="5" type="noConversion"/>
  </si>
  <si>
    <t>Schools</t>
    <phoneticPr fontId="9" type="noConversion"/>
  </si>
  <si>
    <t>Clerical staffs</t>
    <phoneticPr fontId="9" type="noConversion"/>
  </si>
  <si>
    <t>Class</t>
    <phoneticPr fontId="5" type="noConversion"/>
  </si>
  <si>
    <t>여</t>
    <phoneticPr fontId="9" type="noConversion"/>
  </si>
  <si>
    <t>Entrants</t>
    <phoneticPr fontId="5" type="noConversion"/>
  </si>
  <si>
    <t>School</t>
    <phoneticPr fontId="9" type="noConversion"/>
  </si>
  <si>
    <t>Number of</t>
    <phoneticPr fontId="5" type="noConversion"/>
  </si>
  <si>
    <t>rooms</t>
    <phoneticPr fontId="5" type="noConversion"/>
  </si>
  <si>
    <t xml:space="preserve">  5. 일 반 계 고 등 학 교(국 · 공립)</t>
    <phoneticPr fontId="9" type="noConversion"/>
  </si>
  <si>
    <t>입학자현황 Entrance</t>
    <phoneticPr fontId="5" type="noConversion"/>
  </si>
  <si>
    <t>학교별</t>
    <phoneticPr fontId="5" type="noConversion"/>
  </si>
  <si>
    <t>입학정원</t>
    <phoneticPr fontId="5" type="noConversion"/>
  </si>
  <si>
    <t>Admissionquota</t>
    <phoneticPr fontId="5" type="noConversion"/>
  </si>
  <si>
    <t>-</t>
  </si>
  <si>
    <t>-</t>
    <phoneticPr fontId="5" type="noConversion"/>
  </si>
  <si>
    <t>국·공립계</t>
  </si>
  <si>
    <t>사립계</t>
    <phoneticPr fontId="5" type="noConversion"/>
  </si>
  <si>
    <t>자료 : 장수고, 산서고, 백화여고, 마사고</t>
    <phoneticPr fontId="9" type="noConversion"/>
  </si>
  <si>
    <t>6. 특 성 화 고 등 학 교(국 · 공립)</t>
    <phoneticPr fontId="9" type="noConversion"/>
  </si>
  <si>
    <t>교  원  수</t>
    <phoneticPr fontId="5" type="noConversion"/>
  </si>
  <si>
    <t>본교</t>
    <phoneticPr fontId="5" type="noConversion"/>
  </si>
  <si>
    <t>분교</t>
    <phoneticPr fontId="5" type="noConversion"/>
  </si>
  <si>
    <t>Admission</t>
    <phoneticPr fontId="5" type="noConversion"/>
  </si>
  <si>
    <t>Branch</t>
    <phoneticPr fontId="5" type="noConversion"/>
  </si>
  <si>
    <t>quota</t>
    <phoneticPr fontId="5" type="noConversion"/>
  </si>
  <si>
    <t>국·공립계</t>
    <phoneticPr fontId="5" type="noConversion"/>
  </si>
  <si>
    <t>사립계</t>
  </si>
  <si>
    <t>7. 적령아동 취학</t>
    <phoneticPr fontId="9" type="noConversion"/>
  </si>
  <si>
    <t>단위 : 명,  %</t>
  </si>
  <si>
    <t>Unit : person, %</t>
    <phoneticPr fontId="5" type="noConversion"/>
  </si>
  <si>
    <t>취  학  대  상  자            children</t>
    <phoneticPr fontId="9" type="noConversion"/>
  </si>
  <si>
    <t>취   학   자         Enrollments</t>
    <phoneticPr fontId="9" type="noConversion"/>
  </si>
  <si>
    <t>취  학  률</t>
  </si>
  <si>
    <t xml:space="preserve">적    령    아    동 </t>
    <phoneticPr fontId="5" type="noConversion"/>
  </si>
  <si>
    <t>유예 및 과령아</t>
    <phoneticPr fontId="5" type="noConversion"/>
  </si>
  <si>
    <t>조기입학 신청자</t>
    <phoneticPr fontId="5" type="noConversion"/>
  </si>
  <si>
    <t>적   령   아   동</t>
  </si>
  <si>
    <t>유예 및 과령아</t>
  </si>
  <si>
    <t>기    타</t>
    <phoneticPr fontId="5" type="noConversion"/>
  </si>
  <si>
    <t>(%)</t>
    <phoneticPr fontId="5" type="noConversion"/>
  </si>
  <si>
    <t>남</t>
    <phoneticPr fontId="5" type="noConversion"/>
  </si>
  <si>
    <t>여</t>
    <phoneticPr fontId="5" type="noConversion"/>
  </si>
  <si>
    <t xml:space="preserve"> Children of</t>
    <phoneticPr fontId="5" type="noConversion"/>
  </si>
  <si>
    <t>Children over the</t>
    <phoneticPr fontId="5" type="noConversion"/>
  </si>
  <si>
    <t>Children under the</t>
    <phoneticPr fontId="5" type="noConversion"/>
  </si>
  <si>
    <t>Children of</t>
    <phoneticPr fontId="5" type="noConversion"/>
  </si>
  <si>
    <t>Percentage of</t>
    <phoneticPr fontId="5" type="noConversion"/>
  </si>
  <si>
    <t>Male</t>
    <phoneticPr fontId="5" type="noConversion"/>
  </si>
  <si>
    <t>Female</t>
    <phoneticPr fontId="5" type="noConversion"/>
  </si>
  <si>
    <t>schooling</t>
    <phoneticPr fontId="5" type="noConversion"/>
  </si>
  <si>
    <t>schooling age</t>
    <phoneticPr fontId="5" type="noConversion"/>
  </si>
  <si>
    <t>Others</t>
    <phoneticPr fontId="5" type="noConversion"/>
  </si>
  <si>
    <t>enrollment</t>
  </si>
  <si>
    <t>자료 : 장수교육지원청</t>
    <phoneticPr fontId="9" type="noConversion"/>
  </si>
  <si>
    <t xml:space="preserve">8. 사설학원 및 독서실 </t>
    <phoneticPr fontId="9" type="noConversion"/>
  </si>
  <si>
    <t>단위 : 개, 명</t>
    <phoneticPr fontId="9" type="noConversion"/>
  </si>
  <si>
    <t>Unit : number, person</t>
    <phoneticPr fontId="5" type="noConversion"/>
  </si>
  <si>
    <t xml:space="preserve">사  설  학  원    </t>
    <phoneticPr fontId="5" type="noConversion"/>
  </si>
  <si>
    <t xml:space="preserve"> Private lnstitute</t>
    <phoneticPr fontId="5" type="noConversion"/>
  </si>
  <si>
    <t>독서실  Reading room</t>
    <phoneticPr fontId="5" type="noConversion"/>
  </si>
  <si>
    <t>학    원    수             Number of institutions</t>
    <phoneticPr fontId="5" type="noConversion"/>
  </si>
  <si>
    <t>수강자수</t>
    <phoneticPr fontId="5" type="noConversion"/>
  </si>
  <si>
    <t>강사수</t>
    <phoneticPr fontId="5" type="noConversion"/>
  </si>
  <si>
    <t>강의실</t>
    <phoneticPr fontId="5" type="noConversion"/>
  </si>
  <si>
    <t>독서실수</t>
    <phoneticPr fontId="5" type="noConversion"/>
  </si>
  <si>
    <t>열람실수</t>
    <phoneticPr fontId="5" type="noConversion"/>
  </si>
  <si>
    <t>학교교과 교습학원 Tutoring school curriculum</t>
    <phoneticPr fontId="5" type="noConversion"/>
  </si>
  <si>
    <t>평생직업 교육학원 Continuing Education</t>
    <phoneticPr fontId="5" type="noConversion"/>
  </si>
  <si>
    <t>소계</t>
    <phoneticPr fontId="5" type="noConversion"/>
  </si>
  <si>
    <t>임시검정 및 보습</t>
    <phoneticPr fontId="5" type="noConversion"/>
  </si>
  <si>
    <t>국제화</t>
    <phoneticPr fontId="5" type="noConversion"/>
  </si>
  <si>
    <t>예능</t>
    <phoneticPr fontId="5" type="noConversion"/>
  </si>
  <si>
    <t>특수교육</t>
    <phoneticPr fontId="5" type="noConversion"/>
  </si>
  <si>
    <t>종합</t>
    <phoneticPr fontId="5" type="noConversion"/>
  </si>
  <si>
    <t>기타</t>
    <phoneticPr fontId="5" type="noConversion"/>
  </si>
  <si>
    <t>직업기술</t>
    <phoneticPr fontId="5" type="noConversion"/>
  </si>
  <si>
    <t>인문사회</t>
    <phoneticPr fontId="5" type="noConversion"/>
  </si>
  <si>
    <t>기예</t>
    <phoneticPr fontId="5" type="noConversion"/>
  </si>
  <si>
    <t>Sub-</t>
    <phoneticPr fontId="5" type="noConversion"/>
  </si>
  <si>
    <t>Admission&amp;</t>
    <phoneticPr fontId="5" type="noConversion"/>
  </si>
  <si>
    <t xml:space="preserve">Occupati </t>
    <phoneticPr fontId="5" type="noConversion"/>
  </si>
  <si>
    <t>Liberal arts &amp;</t>
    <phoneticPr fontId="5" type="noConversion"/>
  </si>
  <si>
    <t>Reading</t>
    <phoneticPr fontId="5" type="noConversion"/>
  </si>
  <si>
    <t>total</t>
    <phoneticPr fontId="5" type="noConversion"/>
  </si>
  <si>
    <t>Supplemental course</t>
    <phoneticPr fontId="5" type="noConversion"/>
  </si>
  <si>
    <t>International</t>
  </si>
  <si>
    <t>Arts</t>
    <phoneticPr fontId="5" type="noConversion"/>
  </si>
  <si>
    <t>Special</t>
    <phoneticPr fontId="5" type="noConversion"/>
  </si>
  <si>
    <t>Synthesis</t>
    <phoneticPr fontId="5" type="noConversion"/>
  </si>
  <si>
    <t>onal skills</t>
    <phoneticPr fontId="5" type="noConversion"/>
  </si>
  <si>
    <t>social sciences</t>
    <phoneticPr fontId="5" type="noConversion"/>
  </si>
  <si>
    <t>Crafts</t>
    <phoneticPr fontId="5" type="noConversion"/>
  </si>
  <si>
    <t>Attendants</t>
  </si>
  <si>
    <t>Instructors</t>
    <phoneticPr fontId="5" type="noConversion"/>
  </si>
  <si>
    <t>Rooms</t>
    <phoneticPr fontId="5" type="noConversion"/>
  </si>
  <si>
    <t>도 서 관 수</t>
  </si>
  <si>
    <t>좌   석   수</t>
  </si>
  <si>
    <t>도서관 방문자수</t>
  </si>
  <si>
    <t>자료실 이용자수</t>
  </si>
  <si>
    <t>예     산</t>
  </si>
  <si>
    <t>staffs</t>
  </si>
  <si>
    <t>Number of</t>
  </si>
  <si>
    <t>Library</t>
  </si>
  <si>
    <t>Reference</t>
  </si>
  <si>
    <t>Seats</t>
  </si>
  <si>
    <t>Periodicals</t>
    <phoneticPr fontId="5" type="noConversion"/>
  </si>
  <si>
    <t>visitors</t>
  </si>
  <si>
    <t>library users</t>
  </si>
  <si>
    <t>Budget</t>
  </si>
  <si>
    <t>장수군립도서관</t>
  </si>
  <si>
    <t>10. 문 화 재</t>
    <phoneticPr fontId="9" type="noConversion"/>
  </si>
  <si>
    <t>CULTURAL PROPERTIES</t>
  </si>
  <si>
    <t>단위 : 개</t>
  </si>
  <si>
    <t>Unit : each</t>
    <phoneticPr fontId="5" type="noConversion"/>
  </si>
  <si>
    <t>연   별</t>
    <phoneticPr fontId="5" type="noConversion"/>
  </si>
  <si>
    <t>총계</t>
    <phoneticPr fontId="5" type="noConversion"/>
  </si>
  <si>
    <t>지      정      문      화      재</t>
    <phoneticPr fontId="5" type="noConversion"/>
  </si>
  <si>
    <t>Designated cultural properties</t>
    <phoneticPr fontId="5" type="noConversion"/>
  </si>
  <si>
    <t>등록문화재</t>
    <phoneticPr fontId="5" type="noConversion"/>
  </si>
  <si>
    <t>읍면별</t>
    <phoneticPr fontId="5" type="noConversion"/>
  </si>
  <si>
    <t>국 가 지 정 문 화 재           National designated</t>
    <phoneticPr fontId="5" type="noConversion"/>
  </si>
  <si>
    <t>지방지정문화재     Local  designated</t>
    <phoneticPr fontId="5" type="noConversion"/>
  </si>
  <si>
    <t xml:space="preserve"> 문화재자료</t>
  </si>
  <si>
    <t>국  보</t>
  </si>
  <si>
    <t>보  물</t>
  </si>
  <si>
    <t>사적 및 명승</t>
  </si>
  <si>
    <t>천연기념물</t>
  </si>
  <si>
    <t>중요민속자료</t>
  </si>
  <si>
    <t>중요무형문화재</t>
  </si>
  <si>
    <t>유형문화재</t>
  </si>
  <si>
    <t>기 념 물</t>
  </si>
  <si>
    <t>민속문화재</t>
    <phoneticPr fontId="5" type="noConversion"/>
  </si>
  <si>
    <t xml:space="preserve">  무형문화재</t>
  </si>
  <si>
    <t>Cultural</t>
    <phoneticPr fontId="9" type="noConversion"/>
  </si>
  <si>
    <t>Registered</t>
    <phoneticPr fontId="5" type="noConversion"/>
  </si>
  <si>
    <t>Year &amp;</t>
    <phoneticPr fontId="5" type="noConversion"/>
  </si>
  <si>
    <t>National</t>
    <phoneticPr fontId="5" type="noConversion"/>
  </si>
  <si>
    <t xml:space="preserve">Historic </t>
    <phoneticPr fontId="5" type="noConversion"/>
  </si>
  <si>
    <t>National</t>
  </si>
  <si>
    <t>Folklore</t>
    <phoneticPr fontId="5" type="noConversion"/>
  </si>
  <si>
    <t>Intangible cul-</t>
  </si>
  <si>
    <t xml:space="preserve">  Tangible cul-</t>
  </si>
  <si>
    <t xml:space="preserve">Folklore cultural </t>
    <phoneticPr fontId="5" type="noConversion"/>
  </si>
  <si>
    <t xml:space="preserve"> Intangible cul-</t>
    <phoneticPr fontId="5" type="noConversion"/>
  </si>
  <si>
    <t>property</t>
    <phoneticPr fontId="5" type="noConversion"/>
  </si>
  <si>
    <t>cultural</t>
    <phoneticPr fontId="5" type="noConversion"/>
  </si>
  <si>
    <t>Treasures</t>
    <phoneticPr fontId="5" type="noConversion"/>
  </si>
  <si>
    <t>Areas</t>
    <phoneticPr fontId="5" type="noConversion"/>
  </si>
  <si>
    <t>Monuments</t>
    <phoneticPr fontId="5" type="noConversion"/>
  </si>
  <si>
    <t>materials</t>
  </si>
  <si>
    <t>tural properties</t>
    <phoneticPr fontId="5" type="noConversion"/>
  </si>
  <si>
    <t xml:space="preserve"> tural properties</t>
    <phoneticPr fontId="5" type="noConversion"/>
  </si>
  <si>
    <t>Monuments</t>
  </si>
  <si>
    <t>properties</t>
    <phoneticPr fontId="5" type="noConversion"/>
  </si>
  <si>
    <t xml:space="preserve"> tural property</t>
  </si>
  <si>
    <t>Materials</t>
    <phoneticPr fontId="9" type="noConversion"/>
  </si>
  <si>
    <t>propertie</t>
    <phoneticPr fontId="5" type="noConversion"/>
  </si>
  <si>
    <t>장수읍
Jangsu-eup</t>
  </si>
  <si>
    <t>산서면
Sanseo-myeon</t>
  </si>
  <si>
    <t>번암면
Beonam-myeon</t>
  </si>
  <si>
    <t>장계면
Janggye-myeon</t>
  </si>
  <si>
    <t>천천면
Cheoncheon-myeon</t>
  </si>
  <si>
    <t>계남면
Gyenam-myeon</t>
  </si>
  <si>
    <t>계북면
Gyebuk-myeon</t>
  </si>
  <si>
    <t>자료 : 문화체육관광과</t>
    <phoneticPr fontId="5" type="noConversion"/>
  </si>
  <si>
    <t>자료 : 문화체육관광과</t>
    <phoneticPr fontId="9" type="noConversion"/>
  </si>
  <si>
    <t>CULTURAL FACILITIES</t>
    <phoneticPr fontId="9" type="noConversion"/>
  </si>
  <si>
    <t>단위 : 개소</t>
    <phoneticPr fontId="9" type="noConversion"/>
  </si>
  <si>
    <t>Unit : place</t>
    <phoneticPr fontId="9" type="noConversion"/>
  </si>
  <si>
    <t>공  연  시  설            Performing facilities</t>
    <phoneticPr fontId="5" type="noConversion"/>
  </si>
  <si>
    <t>전시시설   Exhibition Facility</t>
    <phoneticPr fontId="9" type="noConversion"/>
  </si>
  <si>
    <t>지역문화복지시설   Local Culture and  Welfare facilities</t>
    <phoneticPr fontId="9" type="noConversion"/>
  </si>
  <si>
    <t>기   타   시   설   Others</t>
    <phoneticPr fontId="9" type="noConversion"/>
  </si>
  <si>
    <t>공공공연장</t>
    <phoneticPr fontId="5" type="noConversion"/>
  </si>
  <si>
    <t>민간공연장</t>
    <phoneticPr fontId="5" type="noConversion"/>
  </si>
  <si>
    <t>영화관</t>
    <phoneticPr fontId="5" type="noConversion"/>
  </si>
  <si>
    <t>미 술 관</t>
    <phoneticPr fontId="5" type="noConversion"/>
  </si>
  <si>
    <t>화      랑</t>
  </si>
  <si>
    <t>군민회관</t>
    <phoneticPr fontId="5" type="noConversion"/>
  </si>
  <si>
    <t>종합복지회관</t>
    <phoneticPr fontId="5" type="noConversion"/>
  </si>
  <si>
    <t>청소년회관</t>
    <phoneticPr fontId="5" type="noConversion"/>
  </si>
  <si>
    <t>문 화 원</t>
  </si>
  <si>
    <t>국 악 원</t>
  </si>
  <si>
    <t>전수회관</t>
  </si>
  <si>
    <t>Public</t>
    <phoneticPr fontId="5" type="noConversion"/>
  </si>
  <si>
    <t>Private</t>
    <phoneticPr fontId="5" type="noConversion"/>
  </si>
  <si>
    <t>Movie</t>
    <phoneticPr fontId="5" type="noConversion"/>
  </si>
  <si>
    <t>스크린수</t>
    <phoneticPr fontId="5" type="noConversion"/>
  </si>
  <si>
    <t xml:space="preserve">Gun </t>
    <phoneticPr fontId="5" type="noConversion"/>
  </si>
  <si>
    <t>General</t>
    <phoneticPr fontId="5" type="noConversion"/>
  </si>
  <si>
    <t>Youth</t>
    <phoneticPr fontId="5" type="noConversion"/>
  </si>
  <si>
    <t xml:space="preserve">National performiy </t>
    <phoneticPr fontId="5" type="noConversion"/>
  </si>
  <si>
    <t>complex</t>
    <phoneticPr fontId="5" type="noConversion"/>
  </si>
  <si>
    <t>Complex</t>
    <phoneticPr fontId="5" type="noConversion"/>
  </si>
  <si>
    <t>Theater</t>
    <phoneticPr fontId="5" type="noConversion"/>
  </si>
  <si>
    <t>No.of screens</t>
    <phoneticPr fontId="5" type="noConversion"/>
  </si>
  <si>
    <t>Art museum</t>
    <phoneticPr fontId="5" type="noConversion"/>
  </si>
  <si>
    <t>Gallery</t>
    <phoneticPr fontId="5" type="noConversion"/>
  </si>
  <si>
    <t>public center</t>
    <phoneticPr fontId="5" type="noConversion"/>
  </si>
  <si>
    <t>Welfare center</t>
    <phoneticPr fontId="5" type="noConversion"/>
  </si>
  <si>
    <t>Center</t>
    <phoneticPr fontId="5" type="noConversion"/>
  </si>
  <si>
    <t>Cultural center</t>
    <phoneticPr fontId="5" type="noConversion"/>
  </si>
  <si>
    <t>art center</t>
    <phoneticPr fontId="5" type="noConversion"/>
  </si>
  <si>
    <t>Initiation center</t>
    <phoneticPr fontId="5" type="noConversion"/>
  </si>
  <si>
    <t>PUBLIC SPORTS FACILITIES</t>
    <phoneticPr fontId="5" type="noConversion"/>
  </si>
  <si>
    <t>체 육 시 설(속1)</t>
    <phoneticPr fontId="9" type="noConversion"/>
  </si>
  <si>
    <t>PUBLIC SPORTS FACILITIES(Cont`d 1)</t>
    <phoneticPr fontId="5" type="noConversion"/>
  </si>
  <si>
    <t>체 육 시 설(속2)</t>
    <phoneticPr fontId="9" type="noConversion"/>
  </si>
  <si>
    <t>PUBLIC SPORTS FACILITIES(Cont`d 2)</t>
    <phoneticPr fontId="5" type="noConversion"/>
  </si>
  <si>
    <t>체 육 시 설(속3)</t>
    <phoneticPr fontId="9" type="noConversion"/>
  </si>
  <si>
    <t>PUBLIC SPORTS FACILITIES(Cont`d 3)</t>
    <phoneticPr fontId="5" type="noConversion"/>
  </si>
  <si>
    <t>단위 : 개소, ㎡</t>
    <phoneticPr fontId="5" type="noConversion"/>
  </si>
  <si>
    <t xml:space="preserve">                  Unit : number, ㎡</t>
    <phoneticPr fontId="5" type="noConversion"/>
  </si>
  <si>
    <t>단위 : 개소, ㎡</t>
    <phoneticPr fontId="9" type="noConversion"/>
  </si>
  <si>
    <t xml:space="preserve">          Unit : number, ㎡</t>
    <phoneticPr fontId="5" type="noConversion"/>
  </si>
  <si>
    <t xml:space="preserve">                 Unit : number, ㎡</t>
    <phoneticPr fontId="5" type="noConversion"/>
  </si>
  <si>
    <t>연   별
읍면별
Year &amp;
Eup Myeon</t>
    <phoneticPr fontId="5" type="noConversion"/>
  </si>
  <si>
    <t xml:space="preserve">공 공 체 육 시 설        </t>
    <phoneticPr fontId="5" type="noConversion"/>
  </si>
  <si>
    <t>Public sports facilities</t>
    <phoneticPr fontId="5" type="noConversion"/>
  </si>
  <si>
    <t xml:space="preserve">공 공 체 육 시 설        </t>
  </si>
  <si>
    <t>신 고 체 육 시 설</t>
    <phoneticPr fontId="5" type="noConversion"/>
  </si>
  <si>
    <t>Reported sports facilities</t>
    <phoneticPr fontId="5" type="noConversion"/>
  </si>
  <si>
    <t xml:space="preserve">등록체육시설Registered  </t>
    <phoneticPr fontId="5" type="noConversion"/>
  </si>
  <si>
    <t>합계</t>
    <phoneticPr fontId="5" type="noConversion"/>
  </si>
  <si>
    <t>육상
경기장
Stadium</t>
    <phoneticPr fontId="5" type="noConversion"/>
  </si>
  <si>
    <t>축구장
Football
field</t>
    <phoneticPr fontId="5" type="noConversion"/>
  </si>
  <si>
    <t>하키장
Hockey
ground</t>
    <phoneticPr fontId="9" type="noConversion"/>
  </si>
  <si>
    <t>야구장
baseball
field</t>
    <phoneticPr fontId="9" type="noConversion"/>
  </si>
  <si>
    <t>싸이클
경기장
Cycle
field</t>
    <phoneticPr fontId="5" type="noConversion"/>
  </si>
  <si>
    <t>테니스장
tennis
court</t>
    <phoneticPr fontId="5" type="noConversion"/>
  </si>
  <si>
    <t>씨름장
Ssireum field</t>
    <phoneticPr fontId="5" type="noConversion"/>
  </si>
  <si>
    <t>간이운동장
(동네체육시설)</t>
    <phoneticPr fontId="5" type="noConversion"/>
  </si>
  <si>
    <t>체육관 Gym</t>
    <phoneticPr fontId="5" type="noConversion"/>
  </si>
  <si>
    <t>수영장
Swimming
pools</t>
    <phoneticPr fontId="5" type="noConversion"/>
  </si>
  <si>
    <t>국궁장
archery
field</t>
    <phoneticPr fontId="5" type="noConversion"/>
  </si>
  <si>
    <t>양궁장
Westernstyle archery
field</t>
    <phoneticPr fontId="5" type="noConversion"/>
  </si>
  <si>
    <t>승마장
Equestrian
field</t>
    <phoneticPr fontId="5" type="noConversion"/>
  </si>
  <si>
    <t>골프연습장
Golf practice
range</t>
    <phoneticPr fontId="5" type="noConversion"/>
  </si>
  <si>
    <t>조정
카누장
Canoeing
center</t>
    <phoneticPr fontId="5" type="noConversion"/>
  </si>
  <si>
    <t>요트장
Marina</t>
    <phoneticPr fontId="5" type="noConversion"/>
  </si>
  <si>
    <t>빙상장
Ice rink</t>
    <phoneticPr fontId="5" type="noConversion"/>
  </si>
  <si>
    <t>조정장
Regatta</t>
    <phoneticPr fontId="5" type="noConversion"/>
  </si>
  <si>
    <t>카누장
Canoeing center</t>
    <phoneticPr fontId="5" type="noConversion"/>
  </si>
  <si>
    <t>빙상장
Ice rink</t>
    <phoneticPr fontId="9" type="noConversion"/>
  </si>
  <si>
    <t xml:space="preserve">승마장
Equestrian </t>
    <phoneticPr fontId="5" type="noConversion"/>
  </si>
  <si>
    <t xml:space="preserve">종합
체육시설
 </t>
    <phoneticPr fontId="5" type="noConversion"/>
  </si>
  <si>
    <t>수영장
Swimming</t>
    <phoneticPr fontId="5" type="noConversion"/>
  </si>
  <si>
    <t xml:space="preserve">체육
도장
Exercise </t>
    <phoneticPr fontId="5" type="noConversion"/>
  </si>
  <si>
    <t>볼링장
Bowling</t>
    <phoneticPr fontId="5" type="noConversion"/>
  </si>
  <si>
    <t xml:space="preserve">테니스장
Tennis </t>
    <phoneticPr fontId="5" type="noConversion"/>
  </si>
  <si>
    <t>골프
연습장
Golf practice</t>
    <phoneticPr fontId="5" type="noConversion"/>
  </si>
  <si>
    <t>체력단련장
Physical training</t>
    <phoneticPr fontId="5" type="noConversion"/>
  </si>
  <si>
    <t xml:space="preserve">에어로빅장
Aerobic
</t>
    <phoneticPr fontId="5" type="noConversion"/>
  </si>
  <si>
    <t>당구장
Billiard</t>
    <phoneticPr fontId="5" type="noConversion"/>
  </si>
  <si>
    <t>썰매장
Area for</t>
    <phoneticPr fontId="5" type="noConversion"/>
  </si>
  <si>
    <t xml:space="preserve">무도장
</t>
    <phoneticPr fontId="5" type="noConversion"/>
  </si>
  <si>
    <t xml:space="preserve">무도학원
Ballroom
 </t>
    <phoneticPr fontId="5" type="noConversion"/>
  </si>
  <si>
    <t>골프장
Golf
course</t>
    <phoneticPr fontId="5" type="noConversion"/>
  </si>
  <si>
    <t>스키장
Ski
Ground</t>
    <phoneticPr fontId="5" type="noConversion"/>
  </si>
  <si>
    <t>자동차 경주장
Marina</t>
    <phoneticPr fontId="5" type="noConversion"/>
  </si>
  <si>
    <t>구기
체육관
Ball game</t>
    <phoneticPr fontId="5" type="noConversion"/>
  </si>
  <si>
    <t>투기체육관
match</t>
    <phoneticPr fontId="5" type="noConversion"/>
  </si>
  <si>
    <t>생활체육관
Sport for all</t>
    <phoneticPr fontId="5" type="noConversion"/>
  </si>
  <si>
    <t>Total</t>
    <phoneticPr fontId="5" type="noConversion"/>
  </si>
  <si>
    <t xml:space="preserve"> YOUTH FACILITIES</t>
    <phoneticPr fontId="9" type="noConversion"/>
  </si>
  <si>
    <t>단위 : 개소, 천㎡</t>
    <phoneticPr fontId="9" type="noConversion"/>
  </si>
  <si>
    <t>Unit : number, 1000㎡</t>
    <phoneticPr fontId="9" type="noConversion"/>
  </si>
  <si>
    <t>연   별</t>
    <phoneticPr fontId="5" type="noConversion"/>
  </si>
  <si>
    <t>합      계</t>
    <phoneticPr fontId="9" type="noConversion"/>
  </si>
  <si>
    <t>수  련  관</t>
    <phoneticPr fontId="9" type="noConversion"/>
  </si>
  <si>
    <t>문화의 집</t>
    <phoneticPr fontId="9" type="noConversion"/>
  </si>
  <si>
    <t>수  련  원</t>
    <phoneticPr fontId="9" type="noConversion"/>
  </si>
  <si>
    <t>야  영  장</t>
    <phoneticPr fontId="9" type="noConversion"/>
  </si>
  <si>
    <t>유스호스텔</t>
    <phoneticPr fontId="9" type="noConversion"/>
  </si>
  <si>
    <t>특화시설</t>
    <phoneticPr fontId="9" type="noConversion"/>
  </si>
  <si>
    <t>읍면별</t>
    <phoneticPr fontId="5" type="noConversion"/>
  </si>
  <si>
    <t>Total</t>
    <phoneticPr fontId="9" type="noConversion"/>
  </si>
  <si>
    <t>Training institution</t>
    <phoneticPr fontId="9" type="noConversion"/>
  </si>
  <si>
    <t>Cultural house</t>
    <phoneticPr fontId="9" type="noConversion"/>
  </si>
  <si>
    <t>Training  center</t>
    <phoneticPr fontId="9" type="noConversion"/>
  </si>
  <si>
    <t>Camp</t>
    <phoneticPr fontId="9" type="noConversion"/>
  </si>
  <si>
    <t>Youth hotel</t>
    <phoneticPr fontId="9" type="noConversion"/>
  </si>
  <si>
    <t>Specialized facilities</t>
    <phoneticPr fontId="9" type="noConversion"/>
  </si>
  <si>
    <t>Year &amp;</t>
    <phoneticPr fontId="5" type="noConversion"/>
  </si>
  <si>
    <t>개  소</t>
    <phoneticPr fontId="9" type="noConversion"/>
  </si>
  <si>
    <t>면  적</t>
    <phoneticPr fontId="9" type="noConversion"/>
  </si>
  <si>
    <t>Places</t>
    <phoneticPr fontId="9" type="noConversion"/>
  </si>
  <si>
    <t>Area</t>
  </si>
  <si>
    <t>-</t>
    <phoneticPr fontId="5" type="noConversion"/>
  </si>
  <si>
    <t>-</t>
    <phoneticPr fontId="5" type="noConversion"/>
  </si>
  <si>
    <t>자료 : 주민복지실</t>
    <phoneticPr fontId="9" type="noConversion"/>
  </si>
  <si>
    <t>단위 : 개</t>
    <phoneticPr fontId="5" type="noConversion"/>
  </si>
  <si>
    <t>Unit : number</t>
    <phoneticPr fontId="5" type="noConversion"/>
  </si>
  <si>
    <t>연   별</t>
    <phoneticPr fontId="5" type="noConversion"/>
  </si>
  <si>
    <t>방 송 사   Broadcasting   stations</t>
    <phoneticPr fontId="5" type="noConversion"/>
  </si>
  <si>
    <t>신 문 사   Newspaper Publishers</t>
  </si>
  <si>
    <t>읍면별</t>
    <phoneticPr fontId="5" type="noConversion"/>
  </si>
  <si>
    <t>지상파방송</t>
    <phoneticPr fontId="5" type="noConversion"/>
  </si>
  <si>
    <t>케이블TV</t>
    <phoneticPr fontId="5" type="noConversion"/>
  </si>
  <si>
    <t>라디오</t>
    <phoneticPr fontId="5" type="noConversion"/>
  </si>
  <si>
    <t>기  타</t>
    <phoneticPr fontId="5" type="noConversion"/>
  </si>
  <si>
    <t>일  간</t>
  </si>
  <si>
    <t>주  간</t>
  </si>
  <si>
    <t>인터넷 신문</t>
    <phoneticPr fontId="9" type="noConversion"/>
  </si>
  <si>
    <t>Year &amp;</t>
    <phoneticPr fontId="5" type="noConversion"/>
  </si>
  <si>
    <t>Broadcasting</t>
    <phoneticPr fontId="5" type="noConversion"/>
  </si>
  <si>
    <t>Cable TV</t>
    <phoneticPr fontId="5" type="noConversion"/>
  </si>
  <si>
    <t>Radio</t>
    <phoneticPr fontId="5" type="noConversion"/>
  </si>
  <si>
    <t>Others</t>
    <phoneticPr fontId="5" type="noConversion"/>
  </si>
  <si>
    <t>Daily</t>
  </si>
  <si>
    <t>Weekly</t>
  </si>
  <si>
    <t>Internet</t>
    <phoneticPr fontId="5" type="noConversion"/>
  </si>
  <si>
    <t>자료 : 기획조정실</t>
    <phoneticPr fontId="5" type="noConversion"/>
  </si>
  <si>
    <t>9. 공 공 도 서 관</t>
    <phoneticPr fontId="9" type="noConversion"/>
  </si>
  <si>
    <t>PUBLIC LIBRARIES</t>
    <phoneticPr fontId="9" type="noConversion"/>
  </si>
  <si>
    <t>단위 : 개, %, 권, 명,천원</t>
    <phoneticPr fontId="9" type="noConversion"/>
  </si>
  <si>
    <t>Unit : number, %, volume, person, thousand won</t>
    <phoneticPr fontId="9" type="noConversion"/>
  </si>
  <si>
    <t>자  료  수</t>
    <phoneticPr fontId="9" type="noConversion"/>
  </si>
  <si>
    <t>연간대여책수</t>
    <phoneticPr fontId="9" type="noConversion"/>
  </si>
  <si>
    <t>직 원 수(명)</t>
    <phoneticPr fontId="5" type="noConversion"/>
  </si>
  <si>
    <t>연   별</t>
    <phoneticPr fontId="5" type="noConversion"/>
  </si>
  <si>
    <t>(개소)</t>
    <phoneticPr fontId="5" type="noConversion"/>
  </si>
  <si>
    <t>(개)</t>
    <phoneticPr fontId="5" type="noConversion"/>
  </si>
  <si>
    <t>도서</t>
    <phoneticPr fontId="9" type="noConversion"/>
  </si>
  <si>
    <t>비도서</t>
    <phoneticPr fontId="9" type="noConversion"/>
  </si>
  <si>
    <t>연속간행물(종)</t>
    <phoneticPr fontId="9" type="noConversion"/>
  </si>
  <si>
    <t>도서관별</t>
    <phoneticPr fontId="5" type="noConversion"/>
  </si>
  <si>
    <t>Annual books</t>
    <phoneticPr fontId="5" type="noConversion"/>
  </si>
  <si>
    <t>남</t>
    <phoneticPr fontId="5" type="noConversion"/>
  </si>
  <si>
    <t>여</t>
    <phoneticPr fontId="5" type="noConversion"/>
  </si>
  <si>
    <t xml:space="preserve"> libraries</t>
    <phoneticPr fontId="5" type="noConversion"/>
  </si>
  <si>
    <t>data</t>
    <phoneticPr fontId="9" type="noConversion"/>
  </si>
  <si>
    <t>Books</t>
    <phoneticPr fontId="5" type="noConversion"/>
  </si>
  <si>
    <t>Non-books</t>
    <phoneticPr fontId="5" type="noConversion"/>
  </si>
  <si>
    <t>Lent</t>
    <phoneticPr fontId="5" type="noConversion"/>
  </si>
  <si>
    <t>Male</t>
    <phoneticPr fontId="5" type="noConversion"/>
  </si>
  <si>
    <t>Female</t>
    <phoneticPr fontId="5" type="noConversion"/>
  </si>
  <si>
    <t>자료 : 문화체육관광사업소, 장수공공도서관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</si>
  <si>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</si>
  <si>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</si>
  <si>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</si>
  <si>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</si>
  <si>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</si>
  <si>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국·공립계</t>
    <phoneticPr fontId="5" type="noConversion"/>
  </si>
  <si>
    <t>장수읍
Jangsu-eup</t>
    <phoneticPr fontId="5" type="noConversion"/>
  </si>
  <si>
    <t>장수읍
Jangsu-eup</t>
    <phoneticPr fontId="5" type="noConversion"/>
  </si>
  <si>
    <t>산서면
Sanseo-myeon</t>
    <phoneticPr fontId="5" type="noConversion"/>
  </si>
  <si>
    <t>번암면
Beonam-myeon</t>
    <phoneticPr fontId="5" type="noConversion"/>
  </si>
  <si>
    <t>장계면
Janggye-myeon</t>
    <phoneticPr fontId="5" type="noConversion"/>
  </si>
  <si>
    <t>천천면
Cheoncheon-myeon</t>
    <phoneticPr fontId="5" type="noConversion"/>
  </si>
  <si>
    <t>계남면
Gyenam-myeon</t>
    <phoneticPr fontId="5" type="noConversion"/>
  </si>
  <si>
    <t>계북면
Gyebuk-myeon</t>
    <phoneticPr fontId="5" type="noConversion"/>
  </si>
  <si>
    <t>산서면
Sanseo-myeon</t>
    <phoneticPr fontId="5" type="noConversion"/>
  </si>
  <si>
    <t>장수읍
Jangsu-eup</t>
    <phoneticPr fontId="5" type="noConversion"/>
  </si>
  <si>
    <t>산서면
Sanseo-myeon</t>
    <phoneticPr fontId="5" type="noConversion"/>
  </si>
  <si>
    <t>번암면
Beonam-myeon</t>
    <phoneticPr fontId="5" type="noConversion"/>
  </si>
  <si>
    <t>장계면
Janggye-myeon</t>
    <phoneticPr fontId="5" type="noConversion"/>
  </si>
  <si>
    <t>천천면
Cheoncheon-myeon</t>
    <phoneticPr fontId="5" type="noConversion"/>
  </si>
  <si>
    <t>계남면
Gyenam-myeon</t>
    <phoneticPr fontId="5" type="noConversion"/>
  </si>
  <si>
    <t>산서면
Sanseo-myeon</t>
    <phoneticPr fontId="5" type="noConversion"/>
  </si>
  <si>
    <t>번암면
Beonam-myeon</t>
    <phoneticPr fontId="5" type="noConversion"/>
  </si>
  <si>
    <t>천천면
Cheoncheon-myeon</t>
    <phoneticPr fontId="5" type="noConversion"/>
  </si>
  <si>
    <t>계남면
Gyenam-myeon</t>
    <phoneticPr fontId="5" type="noConversion"/>
  </si>
  <si>
    <t>-</t>
    <phoneticPr fontId="5" type="noConversion"/>
  </si>
  <si>
    <t>전라북도교육청
장수도서관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</si>
  <si>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</si>
  <si>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</si>
  <si>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</si>
  <si>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</si>
  <si>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계남면
Gyenam-myeon</t>
    <phoneticPr fontId="5" type="noConversion"/>
  </si>
  <si>
    <t>장수읍
Jangsu-eup</t>
    <phoneticPr fontId="5" type="noConversion"/>
  </si>
  <si>
    <t>산서면
Sanseo-myeon</t>
    <phoneticPr fontId="5" type="noConversion"/>
  </si>
  <si>
    <t>번암면
Beonam-myeon</t>
    <phoneticPr fontId="5" type="noConversion"/>
  </si>
  <si>
    <t>장계면
Janggye-myeon</t>
    <phoneticPr fontId="5" type="noConversion"/>
  </si>
  <si>
    <t>천천면
Cheoncheon-myeon</t>
    <phoneticPr fontId="5" type="noConversion"/>
  </si>
  <si>
    <t>자료 : 전북유니텍고</t>
    <phoneticPr fontId="9" type="noConversion"/>
  </si>
  <si>
    <t>-</t>
    <phoneticPr fontId="5" type="noConversion"/>
  </si>
  <si>
    <t>국공립계</t>
    <phoneticPr fontId="5" type="noConversion"/>
  </si>
  <si>
    <t>-</t>
    <phoneticPr fontId="5" type="noConversion"/>
  </si>
  <si>
    <t>KINDERGARTEN</t>
    <phoneticPr fontId="9" type="noConversion"/>
  </si>
  <si>
    <t>ELEMENTARY SCHOOL</t>
    <phoneticPr fontId="9" type="noConversion"/>
  </si>
  <si>
    <t>GENERAL HIGH SCHOOLS(NATIONAL AND PUBLIC)</t>
    <phoneticPr fontId="9" type="noConversion"/>
  </si>
  <si>
    <t>MIDDLE SCHOOL(NATIONAL AND PUBLIC)</t>
    <phoneticPr fontId="9" type="noConversion"/>
  </si>
  <si>
    <t>SPECIALIZED HIGH SCHOOL(NATIONAL AND PUBLIC)</t>
    <phoneticPr fontId="5" type="noConversion"/>
  </si>
  <si>
    <t>Admission of Freshmen</t>
    <phoneticPr fontId="9" type="noConversion"/>
  </si>
  <si>
    <t>PRIVATE INSTITUTES AND READING ROOMS</t>
    <phoneticPr fontId="5" type="noConversion"/>
  </si>
  <si>
    <t>11. 문 화 공 간</t>
    <phoneticPr fontId="9" type="noConversion"/>
  </si>
  <si>
    <t>12. 체 육 시 설</t>
    <phoneticPr fontId="9" type="noConversion"/>
  </si>
  <si>
    <t xml:space="preserve">13. 청소년 수련시설  </t>
    <phoneticPr fontId="9" type="noConversion"/>
  </si>
  <si>
    <t>14. 언 론 매 체</t>
    <phoneticPr fontId="9" type="noConversion"/>
  </si>
  <si>
    <t>THE PRESS AND MEDIA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</si>
</sst>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_ * #,##0_ ;_ * \-#,##0_ ;_ * &quot;-&quot;_ ;_ @_ "/>
    <numFmt numFmtId="178" formatCode="#,##0_);[Red]\(#,##0\)"/>
    <numFmt numFmtId="179" formatCode="0_);[Red]\(0\)"/>
    <numFmt numFmtId="180" formatCode="\-"/>
    <numFmt numFmtId="181" formatCode="0_ "/>
    <numFmt numFmtId="182" formatCode="_(* #,##0_);_(* \(#,##0\);_(* &quot;-&quot;_);_(@_)"/>
    <numFmt numFmtId="183" formatCode="#,##0_ ;[Red]\-#,##0\ "/>
    <numFmt numFmtId="184" formatCode="#,##0;&quot;₩&quot;&quot;₩&quot;&quot;₩&quot;&quot;₩&quot;\(#,##0&quot;₩&quot;&quot;₩&quot;&quot;₩&quot;&quot;₩&quot;\)"/>
    <numFmt numFmtId="185" formatCode="_ * #,##0.00_ ;_ * \-#,##0.00_ ;_ * &quot;-&quot;??_ ;_ @_ "/>
    <numFmt numFmtId="186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7" formatCode="_-* #,##0\ _D_M_-;\-* #,##0\ _D_M_-;_-* &quot;-&quot;\ _D_M_-;_-@_-"/>
    <numFmt numFmtId="188" formatCode="_-* #,##0.00\ _D_M_-;\-* #,##0.00\ _D_M_-;_-* &quot;-&quot;??\ _D_M_-;_-@_-"/>
    <numFmt numFmtId="189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90" formatCode="#,##0.000_);&quot;₩&quot;&quot;₩&quot;&quot;₩&quot;&quot;₩&quot;\(#,##0.000&quot;₩&quot;&quot;₩&quot;&quot;₩&quot;&quot;₩&quot;\)"/>
    <numFmt numFmtId="191" formatCode="_-* #,##0\ &quot;DM&quot;_-;\-* #,##0\ &quot;DM&quot;_-;_-* &quot;-&quot;\ &quot;DM&quot;_-;_-@_-"/>
    <numFmt numFmtId="192" formatCode="_-* #,##0.00\ &quot;DM&quot;_-;\-* #,##0.00\ &quot;DM&quot;_-;_-* &quot;-&quot;??\ &quot;DM&quot;_-;_-@_-"/>
    <numFmt numFmtId="193" formatCode="0.0_);[Red]\(0.0\)"/>
    <numFmt numFmtId="194" formatCode="0.00_);[Red]\(0.00\)"/>
    <numFmt numFmtId="195" formatCode="&quot;₩&quot;#,##0;&quot;₩&quot;&quot;₩&quot;\-#,##0"/>
    <numFmt numFmtId="196" formatCode="_ * #,##0.00_ ;_ * \-#,##0.00_ ;_ * &quot;-&quot;_ ;_ @_ "/>
    <numFmt numFmtId="197" formatCode="&quot;₩&quot;#,##0.00;&quot;₩&quot;\-#,##0.00"/>
  </numFmts>
  <fonts count="9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8"/>
      <name val="돋움"/>
      <family val="3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8"/>
      <name val="바탕"/>
      <family val="1"/>
      <charset val="129"/>
    </font>
    <font>
      <sz val="12"/>
      <name val="바탕체"/>
      <family val="1"/>
      <charset val="129"/>
    </font>
    <font>
      <b/>
      <sz val="9"/>
      <name val="새굴림"/>
      <family val="1"/>
      <charset val="129"/>
    </font>
    <font>
      <sz val="12"/>
      <name val="새굴림"/>
      <family val="1"/>
      <charset val="129"/>
    </font>
    <font>
      <sz val="9"/>
      <color theme="1"/>
      <name val="새굴림"/>
      <family val="1"/>
      <charset val="129"/>
    </font>
    <font>
      <sz val="9"/>
      <color indexed="8"/>
      <name val="새굴림"/>
      <family val="1"/>
      <charset val="129"/>
    </font>
    <font>
      <sz val="16"/>
      <name val="새굴림"/>
      <family val="1"/>
      <charset val="129"/>
    </font>
    <font>
      <vertAlign val="superscript"/>
      <sz val="9"/>
      <name val="새굴림"/>
      <family val="1"/>
      <charset val="129"/>
    </font>
    <font>
      <sz val="10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name val="Helv"/>
      <family val="2"/>
    </font>
    <font>
      <sz val="10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name val="굴림체"/>
      <family val="3"/>
      <charset val="129"/>
    </font>
    <font>
      <sz val="10"/>
      <color rgb="FF000000"/>
      <name val="돋움"/>
      <family val="3"/>
      <charset val="129"/>
    </font>
    <font>
      <b/>
      <sz val="9"/>
      <color theme="1"/>
      <name val="새굴림"/>
      <family val="1"/>
      <charset val="129"/>
    </font>
    <font>
      <b/>
      <sz val="16"/>
      <color theme="1"/>
      <name val="새굴림"/>
      <family val="1"/>
      <charset val="129"/>
    </font>
    <font>
      <b/>
      <sz val="14"/>
      <color theme="1"/>
      <name val="새굴림"/>
      <family val="1"/>
      <charset val="129"/>
    </font>
    <font>
      <sz val="11"/>
      <color theme="1"/>
      <name val="새굴림"/>
      <family val="1"/>
      <charset val="129"/>
    </font>
    <font>
      <sz val="8"/>
      <color theme="1"/>
      <name val="새굴림"/>
      <family val="1"/>
      <charset val="129"/>
    </font>
    <font>
      <sz val="12"/>
      <color theme="1"/>
      <name val="새굴림"/>
      <family val="1"/>
      <charset val="129"/>
    </font>
    <font>
      <sz val="10"/>
      <name val="새굴림"/>
      <family val="1"/>
      <charset val="129"/>
    </font>
    <font>
      <b/>
      <sz val="10"/>
      <name val="굴림체"/>
      <family val="3"/>
      <charset val="129"/>
    </font>
    <font>
      <b/>
      <sz val="10"/>
      <name val="새굴림"/>
      <family val="1"/>
      <charset val="129"/>
    </font>
    <font>
      <b/>
      <sz val="11"/>
      <name val="새굴림"/>
      <family val="1"/>
      <charset val="129"/>
    </font>
    <font>
      <sz val="12"/>
      <color rgb="FF000000"/>
      <name val="바탕체"/>
      <family val="1"/>
      <charset val="129"/>
    </font>
    <font>
      <sz val="12"/>
      <name val="???"/>
      <family val="1"/>
    </font>
    <font>
      <sz val="12"/>
      <name val="Times New Roman"/>
      <family val="1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System"/>
      <family val="2"/>
      <charset val="129"/>
    </font>
    <font>
      <sz val="11"/>
      <color rgb="FF000000"/>
      <name val="돋움"/>
      <family val="3"/>
      <charset val="129"/>
    </font>
    <font>
      <b/>
      <sz val="10"/>
      <color rgb="FF000000"/>
      <name val="한컴바탕"/>
      <family val="1"/>
      <charset val="129"/>
    </font>
    <font>
      <sz val="10"/>
      <color rgb="FF000000"/>
      <name val="Times New Roman"/>
      <family val="1"/>
    </font>
    <font>
      <sz val="10"/>
      <name val="MS Serif"/>
      <family val="1"/>
    </font>
    <font>
      <sz val="10"/>
      <color rgb="FF000000"/>
      <name val="한컴바탕"/>
      <family val="1"/>
      <charset val="129"/>
    </font>
    <font>
      <sz val="10"/>
      <color indexed="16"/>
      <name val="MS Serif"/>
      <family val="1"/>
    </font>
    <font>
      <sz val="10"/>
      <color rgb="FF800000"/>
      <name val="한컴바탕"/>
      <family val="1"/>
      <charset val="129"/>
    </font>
    <font>
      <sz val="8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8"/>
      <name val="Arial"/>
      <family val="2"/>
    </font>
    <font>
      <sz val="10"/>
      <color rgb="FF000000"/>
      <name val="Arial"/>
      <family val="2"/>
    </font>
    <font>
      <b/>
      <sz val="11"/>
      <name val="Helv"/>
      <family val="2"/>
    </font>
    <font>
      <sz val="11"/>
      <color indexed="1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indexed="52"/>
      <name val="맑은 고딕"/>
      <family val="3"/>
      <charset val="129"/>
    </font>
    <font>
      <b/>
      <sz val="11"/>
      <color rgb="FFFA7D00"/>
      <name val="맑은 고딕"/>
      <family val="3"/>
      <charset val="129"/>
      <scheme val="minor"/>
    </font>
    <font>
      <b/>
      <sz val="1"/>
      <color indexed="8"/>
      <name val="Courier"/>
      <family val="3"/>
    </font>
    <font>
      <b/>
      <sz val="1"/>
      <color rgb="FF000000"/>
      <name val="한컴바탕"/>
      <family val="1"/>
      <charset val="129"/>
    </font>
    <font>
      <sz val="11"/>
      <color indexed="20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1"/>
      <color indexed="8"/>
      <name val="Courier"/>
      <family val="3"/>
    </font>
    <font>
      <sz val="1"/>
      <color rgb="FF000000"/>
      <name val="한컴바탕"/>
      <family val="1"/>
      <charset val="129"/>
    </font>
    <font>
      <sz val="11"/>
      <color indexed="60"/>
      <name val="맑은 고딕"/>
      <family val="3"/>
      <charset val="129"/>
    </font>
    <font>
      <sz val="11"/>
      <color rgb="FF9C6500"/>
      <name val="맑은 고딕"/>
      <family val="3"/>
      <charset val="129"/>
      <scheme val="minor"/>
    </font>
    <font>
      <sz val="11"/>
      <name val="뼻뮝"/>
      <family val="3"/>
      <charset val="129"/>
    </font>
    <font>
      <i/>
      <sz val="11"/>
      <color indexed="23"/>
      <name val="맑은 고딕"/>
      <family val="3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indexed="9"/>
      <name val="맑은 고딕"/>
      <family val="3"/>
      <charset val="129"/>
    </font>
    <font>
      <b/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indexed="62"/>
      <name val="맑은 고딕"/>
      <family val="3"/>
      <charset val="129"/>
    </font>
    <font>
      <sz val="11"/>
      <color rgb="FF3F3F76"/>
      <name val="맑은 고딕"/>
      <family val="3"/>
      <charset val="129"/>
      <scheme val="minor"/>
    </font>
    <font>
      <b/>
      <sz val="15"/>
      <color indexed="56"/>
      <name val="맑은 고딕"/>
      <family val="3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indexed="56"/>
      <name val="맑은 고딕"/>
      <family val="3"/>
      <charset val="129"/>
    </font>
    <font>
      <b/>
      <sz val="13"/>
      <color theme="3"/>
      <name val="맑은 고딕"/>
      <family val="3"/>
      <charset val="129"/>
      <scheme val="minor"/>
    </font>
    <font>
      <b/>
      <sz val="11"/>
      <color indexed="56"/>
      <name val="맑은 고딕"/>
      <family val="3"/>
      <charset val="129"/>
    </font>
    <font>
      <b/>
      <sz val="11"/>
      <color theme="3"/>
      <name val="맑은 고딕"/>
      <family val="3"/>
      <charset val="129"/>
      <scheme val="minor"/>
    </font>
    <font>
      <b/>
      <sz val="18"/>
      <color indexed="56"/>
      <name val="맑은 고딕"/>
      <family val="3"/>
      <charset val="129"/>
    </font>
    <font>
      <b/>
      <sz val="18"/>
      <color theme="3"/>
      <name val="맑은 고딕"/>
      <family val="3"/>
      <charset val="129"/>
      <scheme val="major"/>
    </font>
    <font>
      <sz val="11"/>
      <color indexed="17"/>
      <name val="맑은 고딕"/>
      <family val="3"/>
      <charset val="129"/>
    </font>
    <font>
      <sz val="11"/>
      <color rgb="FF006100"/>
      <name val="맑은 고딕"/>
      <family val="3"/>
      <charset val="129"/>
      <scheme val="minor"/>
    </font>
    <font>
      <b/>
      <sz val="11"/>
      <color indexed="63"/>
      <name val="맑은 고딕"/>
      <family val="3"/>
      <charset val="129"/>
    </font>
    <font>
      <b/>
      <sz val="11"/>
      <color rgb="FF3F3F3F"/>
      <name val="맑은 고딕"/>
      <family val="3"/>
      <charset val="129"/>
      <scheme val="minor"/>
    </font>
    <font>
      <sz val="10"/>
      <name val="바탕체"/>
      <family val="1"/>
      <charset val="129"/>
    </font>
    <font>
      <sz val="10"/>
      <name val="바탕"/>
      <family val="1"/>
      <charset val="129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1335">
    <xf numFmtId="0" fontId="0" fillId="0" borderId="0"/>
    <xf numFmtId="41" fontId="3" fillId="0" borderId="0" applyFont="0" applyFill="0" applyBorder="0" applyAlignment="0" applyProtection="0"/>
    <xf numFmtId="177" fontId="10" fillId="0" borderId="0" applyProtection="0"/>
    <xf numFmtId="41" fontId="3" fillId="0" borderId="0" applyFont="0" applyFill="0" applyBorder="0" applyAlignment="0" applyProtection="0"/>
    <xf numFmtId="41" fontId="10" fillId="0" borderId="0" applyFont="0" applyFill="0" applyBorder="0" applyAlignment="0" applyProtection="0"/>
    <xf numFmtId="177" fontId="10" fillId="0" borderId="0" applyProtection="0"/>
    <xf numFmtId="4" fontId="17" fillId="0" borderId="0" applyNumberFormat="0" applyProtection="0"/>
    <xf numFmtId="182" fontId="18" fillId="0" borderId="0" applyFont="0" applyFill="0" applyBorder="0" applyAlignment="0" applyProtection="0">
      <alignment vertical="center"/>
    </xf>
    <xf numFmtId="0" fontId="19" fillId="0" borderId="0"/>
    <xf numFmtId="184" fontId="21" fillId="0" borderId="0"/>
    <xf numFmtId="186" fontId="21" fillId="0" borderId="0"/>
    <xf numFmtId="187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9" fontId="21" fillId="0" borderId="0"/>
    <xf numFmtId="38" fontId="23" fillId="33" borderId="0" applyNumberFormat="0" applyBorder="0" applyAlignment="0" applyProtection="0"/>
    <xf numFmtId="10" fontId="23" fillId="34" borderId="40" applyNumberFormat="0" applyBorder="0" applyAlignment="0" applyProtection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0" fontId="3" fillId="0" borderId="0"/>
    <xf numFmtId="190" fontId="3" fillId="0" borderId="0"/>
    <xf numFmtId="10" fontId="22" fillId="0" borderId="0" applyFont="0" applyFill="0" applyBorder="0" applyAlignment="0" applyProtection="0"/>
    <xf numFmtId="0" fontId="22" fillId="0" borderId="0"/>
    <xf numFmtId="191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8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0" fontId="3" fillId="0" borderId="0"/>
    <xf numFmtId="0" fontId="22" fillId="0" borderId="0"/>
    <xf numFmtId="0" fontId="1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24" fillId="0" borderId="0" applyFont="0" applyFill="0" applyBorder="0" applyAlignment="0" applyProtection="0"/>
    <xf numFmtId="0" fontId="38" fillId="0" borderId="0"/>
    <xf numFmtId="0" fontId="39" fillId="3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/>
    <xf numFmtId="0" fontId="44" fillId="0" borderId="0"/>
    <xf numFmtId="0" fontId="3" fillId="0" borderId="0" applyFill="0" applyBorder="0" applyAlignment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177" fontId="22" fillId="0" borderId="0" applyFont="0" applyFill="0" applyBorder="0" applyAlignment="0" applyProtection="0"/>
    <xf numFmtId="184" fontId="48" fillId="0" borderId="0"/>
    <xf numFmtId="184" fontId="48" fillId="0" borderId="0"/>
    <xf numFmtId="184" fontId="48" fillId="0" borderId="0"/>
    <xf numFmtId="184" fontId="48" fillId="0" borderId="0"/>
    <xf numFmtId="184" fontId="48" fillId="0" borderId="0"/>
    <xf numFmtId="184" fontId="48" fillId="0" borderId="0"/>
    <xf numFmtId="184" fontId="48" fillId="0" borderId="0"/>
    <xf numFmtId="184" fontId="48" fillId="0" borderId="0"/>
    <xf numFmtId="184" fontId="48" fillId="0" borderId="0"/>
    <xf numFmtId="184" fontId="48" fillId="0" borderId="0"/>
    <xf numFmtId="185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>
      <alignment horizontal="left"/>
    </xf>
    <xf numFmtId="0" fontId="50" fillId="0" borderId="0">
      <alignment horizontal="left"/>
    </xf>
    <xf numFmtId="0" fontId="50" fillId="0" borderId="0">
      <alignment horizontal="left"/>
    </xf>
    <xf numFmtId="0" fontId="50" fillId="0" borderId="0">
      <alignment horizontal="left"/>
    </xf>
    <xf numFmtId="0" fontId="50" fillId="0" borderId="0">
      <alignment horizontal="left"/>
    </xf>
    <xf numFmtId="0" fontId="50" fillId="0" borderId="0">
      <alignment horizontal="left"/>
    </xf>
    <xf numFmtId="0" fontId="50" fillId="0" borderId="0">
      <alignment horizontal="left"/>
    </xf>
    <xf numFmtId="0" fontId="50" fillId="0" borderId="0">
      <alignment horizontal="left"/>
    </xf>
    <xf numFmtId="0" fontId="50" fillId="0" borderId="0">
      <alignment horizontal="left"/>
    </xf>
    <xf numFmtId="0" fontId="50" fillId="0" borderId="0">
      <alignment horizontal="left"/>
    </xf>
    <xf numFmtId="0" fontId="24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86" fontId="48" fillId="0" borderId="0"/>
    <xf numFmtId="186" fontId="48" fillId="0" borderId="0"/>
    <xf numFmtId="186" fontId="48" fillId="0" borderId="0"/>
    <xf numFmtId="186" fontId="48" fillId="0" borderId="0"/>
    <xf numFmtId="186" fontId="48" fillId="0" borderId="0"/>
    <xf numFmtId="186" fontId="48" fillId="0" borderId="0"/>
    <xf numFmtId="186" fontId="48" fillId="0" borderId="0"/>
    <xf numFmtId="186" fontId="48" fillId="0" borderId="0"/>
    <xf numFmtId="186" fontId="48" fillId="0" borderId="0"/>
    <xf numFmtId="186" fontId="48" fillId="0" borderId="0"/>
    <xf numFmtId="0" fontId="22" fillId="0" borderId="0" applyFont="0" applyFill="0" applyBorder="0" applyAlignment="0" applyProtection="0"/>
    <xf numFmtId="189" fontId="48" fillId="0" borderId="0"/>
    <xf numFmtId="189" fontId="48" fillId="0" borderId="0"/>
    <xf numFmtId="189" fontId="48" fillId="0" borderId="0"/>
    <xf numFmtId="189" fontId="48" fillId="0" borderId="0"/>
    <xf numFmtId="189" fontId="48" fillId="0" borderId="0"/>
    <xf numFmtId="189" fontId="48" fillId="0" borderId="0"/>
    <xf numFmtId="189" fontId="48" fillId="0" borderId="0"/>
    <xf numFmtId="189" fontId="48" fillId="0" borderId="0"/>
    <xf numFmtId="189" fontId="48" fillId="0" borderId="0"/>
    <xf numFmtId="189" fontId="48" fillId="0" borderId="0"/>
    <xf numFmtId="0" fontId="51" fillId="0" borderId="0" applyNumberFormat="0" applyAlignment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2" fontId="22" fillId="0" borderId="0" applyFont="0" applyFill="0" applyBorder="0" applyAlignment="0" applyProtection="0"/>
    <xf numFmtId="38" fontId="53" fillId="50" borderId="0"/>
    <xf numFmtId="38" fontId="53" fillId="50" borderId="0"/>
    <xf numFmtId="38" fontId="53" fillId="50" borderId="0"/>
    <xf numFmtId="38" fontId="53" fillId="50" borderId="0"/>
    <xf numFmtId="38" fontId="53" fillId="50" borderId="0"/>
    <xf numFmtId="38" fontId="53" fillId="50" borderId="0"/>
    <xf numFmtId="38" fontId="53" fillId="50" borderId="0"/>
    <xf numFmtId="38" fontId="53" fillId="50" borderId="0"/>
    <xf numFmtId="38" fontId="53" fillId="50" borderId="0"/>
    <xf numFmtId="38" fontId="53" fillId="50" borderId="0"/>
    <xf numFmtId="0" fontId="54" fillId="0" borderId="58" applyNumberFormat="0" applyAlignment="0" applyProtection="0">
      <alignment horizontal="left" vertical="center"/>
    </xf>
    <xf numFmtId="0" fontId="55" fillId="0" borderId="58">
      <alignment horizontal="left" vertical="center"/>
    </xf>
    <xf numFmtId="0" fontId="55" fillId="0" borderId="58">
      <alignment horizontal="left" vertical="center"/>
    </xf>
    <xf numFmtId="0" fontId="55" fillId="0" borderId="58">
      <alignment horizontal="left" vertical="center"/>
    </xf>
    <xf numFmtId="0" fontId="55" fillId="0" borderId="58">
      <alignment horizontal="left" vertical="center"/>
    </xf>
    <xf numFmtId="0" fontId="55" fillId="0" borderId="58">
      <alignment horizontal="left" vertical="center"/>
    </xf>
    <xf numFmtId="0" fontId="55" fillId="0" borderId="58">
      <alignment horizontal="left" vertical="center"/>
    </xf>
    <xf numFmtId="0" fontId="55" fillId="0" borderId="58">
      <alignment horizontal="left" vertical="center"/>
    </xf>
    <xf numFmtId="0" fontId="55" fillId="0" borderId="58">
      <alignment horizontal="left" vertical="center"/>
    </xf>
    <xf numFmtId="0" fontId="55" fillId="0" borderId="58">
      <alignment horizontal="left" vertical="center"/>
    </xf>
    <xf numFmtId="0" fontId="55" fillId="0" borderId="58">
      <alignment horizontal="left" vertical="center"/>
    </xf>
    <xf numFmtId="0" fontId="54" fillId="0" borderId="22">
      <alignment horizontal="left" vertical="center"/>
    </xf>
    <xf numFmtId="0" fontId="55" fillId="0" borderId="22">
      <alignment horizontal="left" vertical="center"/>
    </xf>
    <xf numFmtId="0" fontId="55" fillId="0" borderId="22">
      <alignment horizontal="left" vertical="center"/>
    </xf>
    <xf numFmtId="0" fontId="55" fillId="0" borderId="22">
      <alignment horizontal="left" vertical="center"/>
    </xf>
    <xf numFmtId="0" fontId="55" fillId="0" borderId="22">
      <alignment horizontal="left" vertical="center"/>
    </xf>
    <xf numFmtId="0" fontId="55" fillId="0" borderId="22">
      <alignment horizontal="left" vertical="center"/>
    </xf>
    <xf numFmtId="0" fontId="55" fillId="0" borderId="22">
      <alignment horizontal="left" vertical="center"/>
    </xf>
    <xf numFmtId="0" fontId="55" fillId="0" borderId="22">
      <alignment horizontal="left" vertical="center"/>
    </xf>
    <xf numFmtId="0" fontId="55" fillId="0" borderId="22">
      <alignment horizontal="left" vertical="center"/>
    </xf>
    <xf numFmtId="0" fontId="55" fillId="0" borderId="22">
      <alignment horizontal="left" vertical="center"/>
    </xf>
    <xf numFmtId="0" fontId="55" fillId="0" borderId="22">
      <alignment horizontal="left" vertical="center"/>
    </xf>
    <xf numFmtId="0" fontId="5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0" fontId="53" fillId="51" borderId="40"/>
    <xf numFmtId="10" fontId="53" fillId="51" borderId="40"/>
    <xf numFmtId="10" fontId="53" fillId="51" borderId="40"/>
    <xf numFmtId="10" fontId="53" fillId="51" borderId="40"/>
    <xf numFmtId="10" fontId="53" fillId="51" borderId="40"/>
    <xf numFmtId="10" fontId="53" fillId="51" borderId="40"/>
    <xf numFmtId="10" fontId="53" fillId="51" borderId="40"/>
    <xf numFmtId="10" fontId="53" fillId="51" borderId="40"/>
    <xf numFmtId="10" fontId="53" fillId="51" borderId="40"/>
    <xf numFmtId="10" fontId="53" fillId="51" borderId="40"/>
    <xf numFmtId="190" fontId="46" fillId="0" borderId="0"/>
    <xf numFmtId="190" fontId="46" fillId="0" borderId="0"/>
    <xf numFmtId="190" fontId="46" fillId="0" borderId="0"/>
    <xf numFmtId="190" fontId="46" fillId="0" borderId="0"/>
    <xf numFmtId="190" fontId="46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3" fillId="0" borderId="0"/>
    <xf numFmtId="190" fontId="46" fillId="0" borderId="0"/>
    <xf numFmtId="190" fontId="46" fillId="0" borderId="0"/>
    <xf numFmtId="190" fontId="46" fillId="0" borderId="0"/>
    <xf numFmtId="190" fontId="46" fillId="0" borderId="0"/>
    <xf numFmtId="190" fontId="46" fillId="0" borderId="0"/>
    <xf numFmtId="0" fontId="22" fillId="0" borderId="0"/>
    <xf numFmtId="10" fontId="57" fillId="0" borderId="0"/>
    <xf numFmtId="10" fontId="57" fillId="0" borderId="0"/>
    <xf numFmtId="10" fontId="57" fillId="0" borderId="0"/>
    <xf numFmtId="10" fontId="57" fillId="0" borderId="0"/>
    <xf numFmtId="10" fontId="57" fillId="0" borderId="0"/>
    <xf numFmtId="10" fontId="57" fillId="0" borderId="0"/>
    <xf numFmtId="10" fontId="57" fillId="0" borderId="0"/>
    <xf numFmtId="10" fontId="57" fillId="0" borderId="0"/>
    <xf numFmtId="10" fontId="57" fillId="0" borderId="0"/>
    <xf numFmtId="10" fontId="57" fillId="0" borderId="0"/>
    <xf numFmtId="0" fontId="58" fillId="0" borderId="0"/>
    <xf numFmtId="0" fontId="22" fillId="0" borderId="14" applyNumberFormat="0" applyFont="0" applyFill="0" applyAlignment="0" applyProtection="0"/>
    <xf numFmtId="0" fontId="40" fillId="5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56" borderId="59" applyNumberFormat="0" applyAlignment="0" applyProtection="0">
      <alignment vertical="center"/>
    </xf>
    <xf numFmtId="0" fontId="62" fillId="6" borderId="4" applyNumberFormat="0" applyAlignment="0" applyProtection="0">
      <alignment vertical="center"/>
    </xf>
    <xf numFmtId="0" fontId="62" fillId="6" borderId="4" applyNumberFormat="0" applyAlignment="0" applyProtection="0">
      <alignment vertical="center"/>
    </xf>
    <xf numFmtId="0" fontId="62" fillId="6" borderId="4" applyNumberFormat="0" applyAlignment="0" applyProtection="0">
      <alignment vertical="center"/>
    </xf>
    <xf numFmtId="0" fontId="62" fillId="6" borderId="4" applyNumberFormat="0" applyAlignment="0" applyProtection="0">
      <alignment vertical="center"/>
    </xf>
    <xf numFmtId="0" fontId="62" fillId="6" borderId="4" applyNumberFormat="0" applyAlignment="0" applyProtection="0">
      <alignment vertical="center"/>
    </xf>
    <xf numFmtId="0" fontId="62" fillId="6" borderId="4" applyNumberFormat="0" applyAlignment="0" applyProtection="0">
      <alignment vertical="center"/>
    </xf>
    <xf numFmtId="0" fontId="62" fillId="6" borderId="4" applyNumberFormat="0" applyAlignment="0" applyProtection="0">
      <alignment vertical="center"/>
    </xf>
    <xf numFmtId="0" fontId="62" fillId="6" borderId="4" applyNumberFormat="0" applyAlignment="0" applyProtection="0">
      <alignment vertical="center"/>
    </xf>
    <xf numFmtId="0" fontId="62" fillId="6" borderId="4" applyNumberFormat="0" applyAlignment="0" applyProtection="0">
      <alignment vertical="center"/>
    </xf>
    <xf numFmtId="0" fontId="62" fillId="6" borderId="4" applyNumberFormat="0" applyAlignment="0" applyProtection="0">
      <alignment vertical="center"/>
    </xf>
    <xf numFmtId="0" fontId="3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63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3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5" fillId="37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7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0" fontId="67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9" fillId="57" borderId="60" applyNumberFormat="0" applyFont="0" applyAlignment="0" applyProtection="0">
      <alignment vertical="center"/>
    </xf>
    <xf numFmtId="0" fontId="39" fillId="8" borderId="8" applyNumberFormat="0" applyFont="0" applyAlignment="0" applyProtection="0">
      <alignment vertical="center"/>
    </xf>
    <xf numFmtId="0" fontId="39" fillId="8" borderId="8" applyNumberFormat="0" applyFont="0" applyAlignment="0" applyProtection="0">
      <alignment vertical="center"/>
    </xf>
    <xf numFmtId="0" fontId="39" fillId="8" borderId="8" applyNumberFormat="0" applyFont="0" applyAlignment="0" applyProtection="0">
      <alignment vertical="center"/>
    </xf>
    <xf numFmtId="0" fontId="39" fillId="8" borderId="8" applyNumberFormat="0" applyFont="0" applyAlignment="0" applyProtection="0">
      <alignment vertical="center"/>
    </xf>
    <xf numFmtId="0" fontId="39" fillId="8" borderId="8" applyNumberFormat="0" applyFont="0" applyAlignment="0" applyProtection="0">
      <alignment vertical="center"/>
    </xf>
    <xf numFmtId="0" fontId="39" fillId="8" borderId="8" applyNumberFormat="0" applyFont="0" applyAlignment="0" applyProtection="0">
      <alignment vertical="center"/>
    </xf>
    <xf numFmtId="0" fontId="39" fillId="8" borderId="8" applyNumberFormat="0" applyFont="0" applyAlignment="0" applyProtection="0">
      <alignment vertical="center"/>
    </xf>
    <xf numFmtId="0" fontId="39" fillId="8" borderId="8" applyNumberFormat="0" applyFont="0" applyAlignment="0" applyProtection="0">
      <alignment vertical="center"/>
    </xf>
    <xf numFmtId="0" fontId="39" fillId="8" borderId="8" applyNumberFormat="0" applyFont="0" applyAlignment="0" applyProtection="0">
      <alignment vertical="center"/>
    </xf>
    <xf numFmtId="0" fontId="39" fillId="8" borderId="8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3" fillId="57" borderId="60" applyNumberFormat="0" applyFont="0" applyAlignment="0" applyProtection="0">
      <alignment vertic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0" fontId="69" fillId="58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1" fillId="0" borderId="0"/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59" borderId="61" applyNumberFormat="0" applyAlignment="0" applyProtection="0">
      <alignment vertical="center"/>
    </xf>
    <xf numFmtId="0" fontId="75" fillId="7" borderId="7" applyNumberFormat="0" applyAlignment="0" applyProtection="0">
      <alignment vertical="center"/>
    </xf>
    <xf numFmtId="0" fontId="75" fillId="7" borderId="7" applyNumberFormat="0" applyAlignment="0" applyProtection="0">
      <alignment vertical="center"/>
    </xf>
    <xf numFmtId="0" fontId="75" fillId="7" borderId="7" applyNumberFormat="0" applyAlignment="0" applyProtection="0">
      <alignment vertical="center"/>
    </xf>
    <xf numFmtId="0" fontId="75" fillId="7" borderId="7" applyNumberFormat="0" applyAlignment="0" applyProtection="0">
      <alignment vertical="center"/>
    </xf>
    <xf numFmtId="0" fontId="75" fillId="7" borderId="7" applyNumberFormat="0" applyAlignment="0" applyProtection="0">
      <alignment vertical="center"/>
    </xf>
    <xf numFmtId="0" fontId="75" fillId="7" borderId="7" applyNumberFormat="0" applyAlignment="0" applyProtection="0">
      <alignment vertical="center"/>
    </xf>
    <xf numFmtId="0" fontId="75" fillId="7" borderId="7" applyNumberFormat="0" applyAlignment="0" applyProtection="0">
      <alignment vertical="center"/>
    </xf>
    <xf numFmtId="0" fontId="75" fillId="7" borderId="7" applyNumberFormat="0" applyAlignment="0" applyProtection="0">
      <alignment vertical="center"/>
    </xf>
    <xf numFmtId="0" fontId="75" fillId="7" borderId="7" applyNumberFormat="0" applyAlignment="0" applyProtection="0">
      <alignment vertical="center"/>
    </xf>
    <xf numFmtId="0" fontId="75" fillId="7" borderId="7" applyNumberFormat="0" applyAlignment="0" applyProtection="0">
      <alignment vertical="center"/>
    </xf>
    <xf numFmtId="0" fontId="3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4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41" fontId="76" fillId="0" borderId="0">
      <alignment vertical="center"/>
    </xf>
    <xf numFmtId="41" fontId="46" fillId="0" borderId="0"/>
    <xf numFmtId="41" fontId="46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46" fillId="0" borderId="0"/>
    <xf numFmtId="41" fontId="46" fillId="0" borderId="0"/>
    <xf numFmtId="41" fontId="46" fillId="0" borderId="0"/>
    <xf numFmtId="41" fontId="46" fillId="0" borderId="0"/>
    <xf numFmtId="41" fontId="46" fillId="0" borderId="0"/>
    <xf numFmtId="41" fontId="46" fillId="0" borderId="0"/>
    <xf numFmtId="41" fontId="76" fillId="0" borderId="0">
      <alignment vertical="center"/>
    </xf>
    <xf numFmtId="41" fontId="76" fillId="0" borderId="0">
      <alignment vertical="center"/>
    </xf>
    <xf numFmtId="41" fontId="76" fillId="0" borderId="0">
      <alignment vertical="center"/>
    </xf>
    <xf numFmtId="41" fontId="76" fillId="0" borderId="0">
      <alignment vertical="center"/>
    </xf>
    <xf numFmtId="41" fontId="3" fillId="0" borderId="0" applyFont="0" applyFill="0" applyBorder="0" applyAlignment="0" applyProtection="0"/>
    <xf numFmtId="41" fontId="46" fillId="0" borderId="0"/>
    <xf numFmtId="41" fontId="46" fillId="0" borderId="0"/>
    <xf numFmtId="41" fontId="46" fillId="0" borderId="0"/>
    <xf numFmtId="41" fontId="46" fillId="0" borderId="0"/>
    <xf numFmtId="41" fontId="46" fillId="0" borderId="0"/>
    <xf numFmtId="41" fontId="46" fillId="0" borderId="0"/>
    <xf numFmtId="41" fontId="46" fillId="0" borderId="0"/>
    <xf numFmtId="41" fontId="46" fillId="0" borderId="0"/>
    <xf numFmtId="41" fontId="46" fillId="0" borderId="0"/>
    <xf numFmtId="41" fontId="46" fillId="0" borderId="0"/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76" fillId="0" borderId="0">
      <alignment vertical="center"/>
    </xf>
    <xf numFmtId="41" fontId="76" fillId="0" borderId="0">
      <alignment vertical="center"/>
    </xf>
    <xf numFmtId="41" fontId="76" fillId="0" borderId="0">
      <alignment vertical="center"/>
    </xf>
    <xf numFmtId="41" fontId="76" fillId="0" borderId="0">
      <alignment vertical="center"/>
    </xf>
    <xf numFmtId="41" fontId="76" fillId="0" borderId="0">
      <alignment vertical="center"/>
    </xf>
    <xf numFmtId="41" fontId="76" fillId="0" borderId="0">
      <alignment vertical="center"/>
    </xf>
    <xf numFmtId="41" fontId="3" fillId="0" borderId="0" applyFont="0" applyFill="0" applyBorder="0" applyAlignment="0" applyProtection="0"/>
    <xf numFmtId="41" fontId="76" fillId="0" borderId="0">
      <alignment vertical="center"/>
    </xf>
    <xf numFmtId="41" fontId="76" fillId="0" borderId="0">
      <alignment vertical="center"/>
    </xf>
    <xf numFmtId="41" fontId="76" fillId="0" borderId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1" fontId="76" fillId="0" borderId="0">
      <alignment vertical="center"/>
    </xf>
    <xf numFmtId="41" fontId="76" fillId="0" borderId="0">
      <alignment vertical="center"/>
    </xf>
    <xf numFmtId="41" fontId="76" fillId="0" borderId="0">
      <alignment vertical="center"/>
    </xf>
    <xf numFmtId="41" fontId="76" fillId="0" borderId="0">
      <alignment vertical="center"/>
    </xf>
    <xf numFmtId="41" fontId="76" fillId="0" borderId="0">
      <alignment vertical="center"/>
    </xf>
    <xf numFmtId="41" fontId="76" fillId="0" borderId="0">
      <alignment vertical="center"/>
    </xf>
    <xf numFmtId="41" fontId="76" fillId="0" borderId="0">
      <alignment vertical="center"/>
    </xf>
    <xf numFmtId="4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20" fillId="0" borderId="0"/>
    <xf numFmtId="0" fontId="77" fillId="0" borderId="62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9" fillId="0" borderId="63" applyNumberFormat="0" applyFill="0" applyAlignment="0" applyProtection="0">
      <alignment vertical="center"/>
    </xf>
    <xf numFmtId="0" fontId="80" fillId="0" borderId="9" applyNumberFormat="0" applyFill="0" applyAlignment="0" applyProtection="0">
      <alignment vertical="center"/>
    </xf>
    <xf numFmtId="0" fontId="80" fillId="0" borderId="9" applyNumberFormat="0" applyFill="0" applyAlignment="0" applyProtection="0">
      <alignment vertical="center"/>
    </xf>
    <xf numFmtId="0" fontId="80" fillId="0" borderId="9" applyNumberFormat="0" applyFill="0" applyAlignment="0" applyProtection="0">
      <alignment vertical="center"/>
    </xf>
    <xf numFmtId="0" fontId="80" fillId="0" borderId="9" applyNumberFormat="0" applyFill="0" applyAlignment="0" applyProtection="0">
      <alignment vertical="center"/>
    </xf>
    <xf numFmtId="0" fontId="80" fillId="0" borderId="9" applyNumberFormat="0" applyFill="0" applyAlignment="0" applyProtection="0">
      <alignment vertical="center"/>
    </xf>
    <xf numFmtId="0" fontId="80" fillId="0" borderId="9" applyNumberFormat="0" applyFill="0" applyAlignment="0" applyProtection="0">
      <alignment vertical="center"/>
    </xf>
    <xf numFmtId="0" fontId="80" fillId="0" borderId="9" applyNumberFormat="0" applyFill="0" applyAlignment="0" applyProtection="0">
      <alignment vertical="center"/>
    </xf>
    <xf numFmtId="0" fontId="80" fillId="0" borderId="9" applyNumberFormat="0" applyFill="0" applyAlignment="0" applyProtection="0">
      <alignment vertical="center"/>
    </xf>
    <xf numFmtId="0" fontId="80" fillId="0" borderId="9" applyNumberFormat="0" applyFill="0" applyAlignment="0" applyProtection="0">
      <alignment vertical="center"/>
    </xf>
    <xf numFmtId="0" fontId="80" fillId="0" borderId="9" applyNumberFormat="0" applyFill="0" applyAlignment="0" applyProtection="0">
      <alignment vertical="center"/>
    </xf>
    <xf numFmtId="0" fontId="81" fillId="41" borderId="59" applyNumberFormat="0" applyAlignment="0" applyProtection="0">
      <alignment vertical="center"/>
    </xf>
    <xf numFmtId="0" fontId="82" fillId="5" borderId="4" applyNumberFormat="0" applyAlignment="0" applyProtection="0">
      <alignment vertical="center"/>
    </xf>
    <xf numFmtId="0" fontId="82" fillId="5" borderId="4" applyNumberFormat="0" applyAlignment="0" applyProtection="0">
      <alignment vertical="center"/>
    </xf>
    <xf numFmtId="0" fontId="82" fillId="5" borderId="4" applyNumberFormat="0" applyAlignment="0" applyProtection="0">
      <alignment vertical="center"/>
    </xf>
    <xf numFmtId="0" fontId="82" fillId="5" borderId="4" applyNumberFormat="0" applyAlignment="0" applyProtection="0">
      <alignment vertical="center"/>
    </xf>
    <xf numFmtId="0" fontId="82" fillId="5" borderId="4" applyNumberFormat="0" applyAlignment="0" applyProtection="0">
      <alignment vertical="center"/>
    </xf>
    <xf numFmtId="0" fontId="82" fillId="5" borderId="4" applyNumberFormat="0" applyAlignment="0" applyProtection="0">
      <alignment vertical="center"/>
    </xf>
    <xf numFmtId="0" fontId="82" fillId="5" borderId="4" applyNumberFormat="0" applyAlignment="0" applyProtection="0">
      <alignment vertical="center"/>
    </xf>
    <xf numFmtId="0" fontId="82" fillId="5" borderId="4" applyNumberFormat="0" applyAlignment="0" applyProtection="0">
      <alignment vertical="center"/>
    </xf>
    <xf numFmtId="0" fontId="82" fillId="5" borderId="4" applyNumberFormat="0" applyAlignment="0" applyProtection="0">
      <alignment vertical="center"/>
    </xf>
    <xf numFmtId="0" fontId="82" fillId="5" borderId="4" applyNumberFormat="0" applyAlignment="0" applyProtection="0">
      <alignment vertical="center"/>
    </xf>
    <xf numFmtId="4" fontId="67" fillId="0" borderId="0">
      <protection locked="0"/>
    </xf>
    <xf numFmtId="4" fontId="68" fillId="0" borderId="0">
      <protection locked="0"/>
    </xf>
    <xf numFmtId="4" fontId="68" fillId="0" borderId="0">
      <protection locked="0"/>
    </xf>
    <xf numFmtId="4" fontId="68" fillId="0" borderId="0">
      <protection locked="0"/>
    </xf>
    <xf numFmtId="4" fontId="68" fillId="0" borderId="0">
      <protection locked="0"/>
    </xf>
    <xf numFmtId="4" fontId="68" fillId="0" borderId="0">
      <protection locked="0"/>
    </xf>
    <xf numFmtId="4" fontId="68" fillId="0" borderId="0">
      <protection locked="0"/>
    </xf>
    <xf numFmtId="4" fontId="68" fillId="0" borderId="0">
      <protection locked="0"/>
    </xf>
    <xf numFmtId="4" fontId="68" fillId="0" borderId="0">
      <protection locked="0"/>
    </xf>
    <xf numFmtId="4" fontId="68" fillId="0" borderId="0">
      <protection locked="0"/>
    </xf>
    <xf numFmtId="4" fontId="68" fillId="0" borderId="0">
      <protection locked="0"/>
    </xf>
    <xf numFmtId="0" fontId="3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83" fillId="0" borderId="64" applyNumberFormat="0" applyFill="0" applyAlignment="0" applyProtection="0">
      <alignment vertical="center"/>
    </xf>
    <xf numFmtId="0" fontId="84" fillId="0" borderId="1" applyNumberFormat="0" applyFill="0" applyAlignment="0" applyProtection="0">
      <alignment vertical="center"/>
    </xf>
    <xf numFmtId="0" fontId="84" fillId="0" borderId="1" applyNumberFormat="0" applyFill="0" applyAlignment="0" applyProtection="0">
      <alignment vertical="center"/>
    </xf>
    <xf numFmtId="0" fontId="84" fillId="0" borderId="1" applyNumberFormat="0" applyFill="0" applyAlignment="0" applyProtection="0">
      <alignment vertical="center"/>
    </xf>
    <xf numFmtId="0" fontId="84" fillId="0" borderId="1" applyNumberFormat="0" applyFill="0" applyAlignment="0" applyProtection="0">
      <alignment vertical="center"/>
    </xf>
    <xf numFmtId="0" fontId="84" fillId="0" borderId="1" applyNumberFormat="0" applyFill="0" applyAlignment="0" applyProtection="0">
      <alignment vertical="center"/>
    </xf>
    <xf numFmtId="0" fontId="84" fillId="0" borderId="1" applyNumberFormat="0" applyFill="0" applyAlignment="0" applyProtection="0">
      <alignment vertical="center"/>
    </xf>
    <xf numFmtId="0" fontId="84" fillId="0" borderId="1" applyNumberFormat="0" applyFill="0" applyAlignment="0" applyProtection="0">
      <alignment vertical="center"/>
    </xf>
    <xf numFmtId="0" fontId="84" fillId="0" borderId="1" applyNumberFormat="0" applyFill="0" applyAlignment="0" applyProtection="0">
      <alignment vertical="center"/>
    </xf>
    <xf numFmtId="0" fontId="84" fillId="0" borderId="1" applyNumberFormat="0" applyFill="0" applyAlignment="0" applyProtection="0">
      <alignment vertical="center"/>
    </xf>
    <xf numFmtId="0" fontId="84" fillId="0" borderId="1" applyNumberFormat="0" applyFill="0" applyAlignment="0" applyProtection="0">
      <alignment vertical="center"/>
    </xf>
    <xf numFmtId="0" fontId="85" fillId="0" borderId="65" applyNumberFormat="0" applyFill="0" applyAlignment="0" applyProtection="0">
      <alignment vertical="center"/>
    </xf>
    <xf numFmtId="0" fontId="86" fillId="0" borderId="2" applyNumberFormat="0" applyFill="0" applyAlignment="0" applyProtection="0">
      <alignment vertical="center"/>
    </xf>
    <xf numFmtId="0" fontId="86" fillId="0" borderId="2" applyNumberFormat="0" applyFill="0" applyAlignment="0" applyProtection="0">
      <alignment vertical="center"/>
    </xf>
    <xf numFmtId="0" fontId="86" fillId="0" borderId="2" applyNumberFormat="0" applyFill="0" applyAlignment="0" applyProtection="0">
      <alignment vertical="center"/>
    </xf>
    <xf numFmtId="0" fontId="86" fillId="0" borderId="2" applyNumberFormat="0" applyFill="0" applyAlignment="0" applyProtection="0">
      <alignment vertical="center"/>
    </xf>
    <xf numFmtId="0" fontId="86" fillId="0" borderId="2" applyNumberFormat="0" applyFill="0" applyAlignment="0" applyProtection="0">
      <alignment vertical="center"/>
    </xf>
    <xf numFmtId="0" fontId="86" fillId="0" borderId="2" applyNumberFormat="0" applyFill="0" applyAlignment="0" applyProtection="0">
      <alignment vertical="center"/>
    </xf>
    <xf numFmtId="0" fontId="86" fillId="0" borderId="2" applyNumberFormat="0" applyFill="0" applyAlignment="0" applyProtection="0">
      <alignment vertical="center"/>
    </xf>
    <xf numFmtId="0" fontId="86" fillId="0" borderId="2" applyNumberFormat="0" applyFill="0" applyAlignment="0" applyProtection="0">
      <alignment vertical="center"/>
    </xf>
    <xf numFmtId="0" fontId="86" fillId="0" borderId="2" applyNumberFormat="0" applyFill="0" applyAlignment="0" applyProtection="0">
      <alignment vertical="center"/>
    </xf>
    <xf numFmtId="0" fontId="86" fillId="0" borderId="2" applyNumberFormat="0" applyFill="0" applyAlignment="0" applyProtection="0">
      <alignment vertical="center"/>
    </xf>
    <xf numFmtId="0" fontId="87" fillId="0" borderId="66" applyNumberFormat="0" applyFill="0" applyAlignment="0" applyProtection="0">
      <alignment vertical="center"/>
    </xf>
    <xf numFmtId="0" fontId="88" fillId="0" borderId="3" applyNumberFormat="0" applyFill="0" applyAlignment="0" applyProtection="0">
      <alignment vertical="center"/>
    </xf>
    <xf numFmtId="0" fontId="88" fillId="0" borderId="3" applyNumberFormat="0" applyFill="0" applyAlignment="0" applyProtection="0">
      <alignment vertical="center"/>
    </xf>
    <xf numFmtId="0" fontId="88" fillId="0" borderId="3" applyNumberFormat="0" applyFill="0" applyAlignment="0" applyProtection="0">
      <alignment vertical="center"/>
    </xf>
    <xf numFmtId="0" fontId="88" fillId="0" borderId="3" applyNumberFormat="0" applyFill="0" applyAlignment="0" applyProtection="0">
      <alignment vertical="center"/>
    </xf>
    <xf numFmtId="0" fontId="88" fillId="0" borderId="3" applyNumberFormat="0" applyFill="0" applyAlignment="0" applyProtection="0">
      <alignment vertical="center"/>
    </xf>
    <xf numFmtId="0" fontId="88" fillId="0" borderId="3" applyNumberFormat="0" applyFill="0" applyAlignment="0" applyProtection="0">
      <alignment vertical="center"/>
    </xf>
    <xf numFmtId="0" fontId="88" fillId="0" borderId="3" applyNumberFormat="0" applyFill="0" applyAlignment="0" applyProtection="0">
      <alignment vertical="center"/>
    </xf>
    <xf numFmtId="0" fontId="88" fillId="0" borderId="3" applyNumberFormat="0" applyFill="0" applyAlignment="0" applyProtection="0">
      <alignment vertical="center"/>
    </xf>
    <xf numFmtId="0" fontId="88" fillId="0" borderId="3" applyNumberFormat="0" applyFill="0" applyAlignment="0" applyProtection="0">
      <alignment vertical="center"/>
    </xf>
    <xf numFmtId="0" fontId="88" fillId="0" borderId="3" applyNumberFormat="0" applyFill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38" borderId="0" applyNumberFormat="0" applyBorder="0" applyAlignment="0" applyProtection="0">
      <alignment vertical="center"/>
    </xf>
    <xf numFmtId="0" fontId="92" fillId="2" borderId="0" applyNumberFormat="0" applyBorder="0" applyAlignment="0" applyProtection="0">
      <alignment vertical="center"/>
    </xf>
    <xf numFmtId="0" fontId="92" fillId="2" borderId="0" applyNumberFormat="0" applyBorder="0" applyAlignment="0" applyProtection="0">
      <alignment vertical="center"/>
    </xf>
    <xf numFmtId="0" fontId="92" fillId="2" borderId="0" applyNumberFormat="0" applyBorder="0" applyAlignment="0" applyProtection="0">
      <alignment vertical="center"/>
    </xf>
    <xf numFmtId="0" fontId="92" fillId="2" borderId="0" applyNumberFormat="0" applyBorder="0" applyAlignment="0" applyProtection="0">
      <alignment vertical="center"/>
    </xf>
    <xf numFmtId="0" fontId="92" fillId="2" borderId="0" applyNumberFormat="0" applyBorder="0" applyAlignment="0" applyProtection="0">
      <alignment vertical="center"/>
    </xf>
    <xf numFmtId="0" fontId="92" fillId="2" borderId="0" applyNumberFormat="0" applyBorder="0" applyAlignment="0" applyProtection="0">
      <alignment vertical="center"/>
    </xf>
    <xf numFmtId="0" fontId="92" fillId="2" borderId="0" applyNumberFormat="0" applyBorder="0" applyAlignment="0" applyProtection="0">
      <alignment vertical="center"/>
    </xf>
    <xf numFmtId="0" fontId="92" fillId="2" borderId="0" applyNumberFormat="0" applyBorder="0" applyAlignment="0" applyProtection="0">
      <alignment vertical="center"/>
    </xf>
    <xf numFmtId="0" fontId="92" fillId="2" borderId="0" applyNumberFormat="0" applyBorder="0" applyAlignment="0" applyProtection="0">
      <alignment vertical="center"/>
    </xf>
    <xf numFmtId="0" fontId="92" fillId="2" borderId="0" applyNumberFormat="0" applyBorder="0" applyAlignment="0" applyProtection="0">
      <alignment vertical="center"/>
    </xf>
    <xf numFmtId="0" fontId="93" fillId="56" borderId="67" applyNumberFormat="0" applyAlignment="0" applyProtection="0">
      <alignment vertical="center"/>
    </xf>
    <xf numFmtId="0" fontId="94" fillId="6" borderId="5" applyNumberFormat="0" applyAlignment="0" applyProtection="0">
      <alignment vertical="center"/>
    </xf>
    <xf numFmtId="0" fontId="94" fillId="6" borderId="5" applyNumberFormat="0" applyAlignment="0" applyProtection="0">
      <alignment vertical="center"/>
    </xf>
    <xf numFmtId="0" fontId="94" fillId="6" borderId="5" applyNumberFormat="0" applyAlignment="0" applyProtection="0">
      <alignment vertical="center"/>
    </xf>
    <xf numFmtId="0" fontId="94" fillId="6" borderId="5" applyNumberFormat="0" applyAlignment="0" applyProtection="0">
      <alignment vertical="center"/>
    </xf>
    <xf numFmtId="0" fontId="94" fillId="6" borderId="5" applyNumberFormat="0" applyAlignment="0" applyProtection="0">
      <alignment vertical="center"/>
    </xf>
    <xf numFmtId="0" fontId="94" fillId="6" borderId="5" applyNumberFormat="0" applyAlignment="0" applyProtection="0">
      <alignment vertical="center"/>
    </xf>
    <xf numFmtId="0" fontId="94" fillId="6" borderId="5" applyNumberFormat="0" applyAlignment="0" applyProtection="0">
      <alignment vertical="center"/>
    </xf>
    <xf numFmtId="0" fontId="94" fillId="6" borderId="5" applyNumberFormat="0" applyAlignment="0" applyProtection="0">
      <alignment vertical="center"/>
    </xf>
    <xf numFmtId="0" fontId="94" fillId="6" borderId="5" applyNumberFormat="0" applyAlignment="0" applyProtection="0">
      <alignment vertical="center"/>
    </xf>
    <xf numFmtId="0" fontId="94" fillId="6" borderId="5" applyNumberFormat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46" fillId="0" borderId="0"/>
    <xf numFmtId="42" fontId="46" fillId="0" borderId="0"/>
    <xf numFmtId="42" fontId="46" fillId="0" borderId="0"/>
    <xf numFmtId="42" fontId="46" fillId="0" borderId="0"/>
    <xf numFmtId="42" fontId="46" fillId="0" borderId="0"/>
    <xf numFmtId="42" fontId="46" fillId="0" borderId="0"/>
    <xf numFmtId="42" fontId="46" fillId="0" borderId="0"/>
    <xf numFmtId="42" fontId="46" fillId="0" borderId="0"/>
    <xf numFmtId="42" fontId="46" fillId="0" borderId="0"/>
    <xf numFmtId="42" fontId="46" fillId="0" borderId="0"/>
    <xf numFmtId="0" fontId="3" fillId="0" borderId="0">
      <alignment vertical="center"/>
    </xf>
    <xf numFmtId="0" fontId="18" fillId="0" borderId="0">
      <alignment vertical="center"/>
    </xf>
    <xf numFmtId="0" fontId="3" fillId="0" borderId="0"/>
    <xf numFmtId="0" fontId="3" fillId="0" borderId="0"/>
    <xf numFmtId="0" fontId="1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9" fillId="0" borderId="0">
      <alignment vertical="center"/>
    </xf>
    <xf numFmtId="0" fontId="3" fillId="0" borderId="0"/>
    <xf numFmtId="0" fontId="2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39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>
      <alignment vertical="center"/>
    </xf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9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5" fillId="0" borderId="0"/>
    <xf numFmtId="177" fontId="95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9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39" fillId="0" borderId="0">
      <alignment vertical="center"/>
    </xf>
    <xf numFmtId="0" fontId="39" fillId="36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1" fillId="56" borderId="59" applyNumberFormat="0" applyAlignment="0" applyProtection="0">
      <alignment vertical="center"/>
    </xf>
    <xf numFmtId="0" fontId="61" fillId="56" borderId="59" applyNumberFormat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96" fillId="0" borderId="0">
      <alignment vertical="center"/>
    </xf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69" fillId="58" borderId="0" applyNumberFormat="0" applyBorder="0" applyAlignment="0" applyProtection="0">
      <alignment vertical="center"/>
    </xf>
    <xf numFmtId="0" fontId="69" fillId="5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4" fillId="59" borderId="61" applyNumberFormat="0" applyAlignment="0" applyProtection="0">
      <alignment vertical="center"/>
    </xf>
    <xf numFmtId="0" fontId="74" fillId="59" borderId="61" applyNumberFormat="0" applyAlignment="0" applyProtection="0">
      <alignment vertical="center"/>
    </xf>
    <xf numFmtId="41" fontId="3" fillId="0" borderId="0" applyFont="0" applyFill="0" applyBorder="0" applyAlignment="0" applyProtection="0"/>
    <xf numFmtId="182" fontId="1" fillId="0" borderId="0" applyFont="0" applyFill="0" applyBorder="0" applyAlignment="0" applyProtection="0">
      <alignment vertical="center"/>
    </xf>
    <xf numFmtId="0" fontId="77" fillId="0" borderId="62" applyNumberFormat="0" applyFill="0" applyAlignment="0" applyProtection="0">
      <alignment vertical="center"/>
    </xf>
    <xf numFmtId="0" fontId="77" fillId="0" borderId="62" applyNumberFormat="0" applyFill="0" applyAlignment="0" applyProtection="0">
      <alignment vertical="center"/>
    </xf>
    <xf numFmtId="0" fontId="79" fillId="0" borderId="63" applyNumberFormat="0" applyFill="0" applyAlignment="0" applyProtection="0">
      <alignment vertical="center"/>
    </xf>
    <xf numFmtId="0" fontId="79" fillId="0" borderId="63" applyNumberFormat="0" applyFill="0" applyAlignment="0" applyProtection="0">
      <alignment vertical="center"/>
    </xf>
    <xf numFmtId="0" fontId="81" fillId="41" borderId="59" applyNumberFormat="0" applyAlignment="0" applyProtection="0">
      <alignment vertical="center"/>
    </xf>
    <xf numFmtId="0" fontId="81" fillId="41" borderId="59" applyNumberFormat="0" applyAlignment="0" applyProtection="0">
      <alignment vertical="center"/>
    </xf>
    <xf numFmtId="0" fontId="83" fillId="0" borderId="64" applyNumberFormat="0" applyFill="0" applyAlignment="0" applyProtection="0">
      <alignment vertical="center"/>
    </xf>
    <xf numFmtId="0" fontId="83" fillId="0" borderId="64" applyNumberFormat="0" applyFill="0" applyAlignment="0" applyProtection="0">
      <alignment vertical="center"/>
    </xf>
    <xf numFmtId="0" fontId="85" fillId="0" borderId="65" applyNumberFormat="0" applyFill="0" applyAlignment="0" applyProtection="0">
      <alignment vertical="center"/>
    </xf>
    <xf numFmtId="0" fontId="85" fillId="0" borderId="65" applyNumberFormat="0" applyFill="0" applyAlignment="0" applyProtection="0">
      <alignment vertical="center"/>
    </xf>
    <xf numFmtId="0" fontId="87" fillId="0" borderId="66" applyNumberFormat="0" applyFill="0" applyAlignment="0" applyProtection="0">
      <alignment vertical="center"/>
    </xf>
    <xf numFmtId="0" fontId="87" fillId="0" borderId="66" applyNumberFormat="0" applyFill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1" fillId="38" borderId="0" applyNumberFormat="0" applyBorder="0" applyAlignment="0" applyProtection="0">
      <alignment vertical="center"/>
    </xf>
    <xf numFmtId="0" fontId="91" fillId="38" borderId="0" applyNumberFormat="0" applyBorder="0" applyAlignment="0" applyProtection="0">
      <alignment vertical="center"/>
    </xf>
    <xf numFmtId="0" fontId="93" fillId="56" borderId="67" applyNumberFormat="0" applyAlignment="0" applyProtection="0">
      <alignment vertical="center"/>
    </xf>
    <xf numFmtId="0" fontId="93" fillId="56" borderId="67" applyNumberFormat="0" applyAlignment="0" applyProtection="0">
      <alignment vertical="center"/>
    </xf>
    <xf numFmtId="0" fontId="3" fillId="0" borderId="0"/>
    <xf numFmtId="41" fontId="3" fillId="0" borderId="0" applyFont="0" applyFill="0" applyBorder="0" applyAlignment="0" applyProtection="0">
      <alignment vertical="center"/>
    </xf>
  </cellStyleXfs>
  <cellXfs count="509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7" fillId="0" borderId="10" xfId="0" applyFont="1" applyBorder="1"/>
    <xf numFmtId="0" fontId="8" fillId="0" borderId="10" xfId="0" applyFont="1" applyBorder="1"/>
    <xf numFmtId="0" fontId="7" fillId="0" borderId="0" xfId="0" applyFont="1" applyBorder="1" applyAlignment="1">
      <alignment horizontal="left"/>
    </xf>
    <xf numFmtId="0" fontId="7" fillId="0" borderId="10" xfId="0" applyFont="1" applyBorder="1" applyAlignment="1">
      <alignment horizontal="right"/>
    </xf>
    <xf numFmtId="0" fontId="7" fillId="0" borderId="0" xfId="0" applyFont="1" applyBorder="1"/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quotePrefix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177" fontId="7" fillId="0" borderId="0" xfId="2" quotePrefix="1" applyFont="1" applyBorder="1" applyAlignment="1">
      <alignment horizontal="center"/>
    </xf>
    <xf numFmtId="176" fontId="7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7" fontId="11" fillId="0" borderId="0" xfId="2" quotePrefix="1" applyFont="1" applyBorder="1" applyAlignment="1">
      <alignment horizontal="center"/>
    </xf>
    <xf numFmtId="0" fontId="7" fillId="0" borderId="25" xfId="0" applyFont="1" applyBorder="1" applyAlignment="1">
      <alignment horizontal="center" vertical="center" wrapText="1" shrinkToFit="1"/>
    </xf>
    <xf numFmtId="0" fontId="11" fillId="0" borderId="0" xfId="0" applyFont="1" applyBorder="1"/>
    <xf numFmtId="176" fontId="7" fillId="0" borderId="0" xfId="3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Border="1"/>
    <xf numFmtId="0" fontId="12" fillId="0" borderId="0" xfId="0" applyNumberFormat="1" applyFont="1" applyBorder="1"/>
    <xf numFmtId="0" fontId="7" fillId="0" borderId="31" xfId="0" applyFont="1" applyBorder="1" applyAlignment="1">
      <alignment horizontal="center" vertical="center" wrapText="1" shrinkToFit="1"/>
    </xf>
    <xf numFmtId="176" fontId="7" fillId="0" borderId="32" xfId="3" applyNumberFormat="1" applyFont="1" applyFill="1" applyBorder="1" applyAlignment="1">
      <alignment horizontal="center" vertical="center"/>
    </xf>
    <xf numFmtId="176" fontId="7" fillId="0" borderId="10" xfId="3" applyNumberFormat="1" applyFont="1" applyFill="1" applyBorder="1" applyAlignment="1">
      <alignment horizontal="center" vertical="center"/>
    </xf>
    <xf numFmtId="0" fontId="7" fillId="0" borderId="0" xfId="0" applyFont="1"/>
    <xf numFmtId="178" fontId="7" fillId="0" borderId="0" xfId="4" applyNumberFormat="1" applyFont="1" applyBorder="1" applyAlignment="1">
      <alignment horizontal="center" vertical="center"/>
    </xf>
    <xf numFmtId="178" fontId="11" fillId="0" borderId="0" xfId="4" applyNumberFormat="1" applyFont="1" applyFill="1" applyBorder="1" applyAlignment="1">
      <alignment horizontal="center" vertical="center"/>
    </xf>
    <xf numFmtId="178" fontId="7" fillId="0" borderId="0" xfId="0" applyNumberFormat="1" applyFont="1" applyBorder="1" applyAlignment="1" applyProtection="1">
      <alignment horizontal="center" vertical="center"/>
      <protection locked="0"/>
    </xf>
    <xf numFmtId="178" fontId="7" fillId="0" borderId="0" xfId="4" quotePrefix="1" applyNumberFormat="1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179" fontId="7" fillId="0" borderId="0" xfId="0" quotePrefix="1" applyNumberFormat="1" applyFont="1" applyBorder="1" applyAlignment="1">
      <alignment horizontal="center" vertical="center"/>
    </xf>
    <xf numFmtId="180" fontId="7" fillId="0" borderId="0" xfId="0" applyNumberFormat="1" applyFont="1" applyBorder="1" applyAlignment="1">
      <alignment horizontal="center" vertical="center"/>
    </xf>
    <xf numFmtId="179" fontId="7" fillId="0" borderId="0" xfId="0" quotePrefix="1" applyNumberFormat="1" applyFont="1" applyFill="1" applyBorder="1" applyAlignment="1">
      <alignment horizontal="center" vertical="center"/>
    </xf>
    <xf numFmtId="180" fontId="7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80" fontId="7" fillId="0" borderId="0" xfId="0" quotePrefix="1" applyNumberFormat="1" applyFont="1" applyBorder="1" applyAlignment="1">
      <alignment horizontal="center" vertical="center"/>
    </xf>
    <xf numFmtId="179" fontId="11" fillId="0" borderId="0" xfId="0" quotePrefix="1" applyNumberFormat="1" applyFont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/>
    </xf>
    <xf numFmtId="178" fontId="7" fillId="0" borderId="0" xfId="0" quotePrefix="1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179" fontId="7" fillId="0" borderId="0" xfId="5" applyNumberFormat="1" applyFont="1" applyBorder="1" applyAlignment="1" applyProtection="1">
      <alignment horizontal="center" vertical="center"/>
      <protection locked="0"/>
    </xf>
    <xf numFmtId="179" fontId="7" fillId="0" borderId="0" xfId="0" applyNumberFormat="1" applyFont="1" applyBorder="1" applyAlignment="1" applyProtection="1">
      <alignment horizontal="center" vertical="center"/>
      <protection locked="0"/>
    </xf>
    <xf numFmtId="179" fontId="7" fillId="0" borderId="0" xfId="0" applyNumberFormat="1" applyFont="1" applyFill="1" applyBorder="1" applyAlignment="1" applyProtection="1">
      <alignment horizontal="center" vertical="center"/>
      <protection locked="0"/>
    </xf>
    <xf numFmtId="179" fontId="8" fillId="0" borderId="0" xfId="0" applyNumberFormat="1" applyFont="1" applyFill="1" applyBorder="1" applyAlignment="1" applyProtection="1">
      <alignment horizontal="center" vertical="center"/>
      <protection locked="0"/>
    </xf>
    <xf numFmtId="179" fontId="7" fillId="0" borderId="32" xfId="5" applyNumberFormat="1" applyFont="1" applyBorder="1" applyAlignment="1" applyProtection="1">
      <alignment horizontal="center" vertical="center"/>
      <protection locked="0"/>
    </xf>
    <xf numFmtId="179" fontId="7" fillId="0" borderId="10" xfId="5" applyNumberFormat="1" applyFont="1" applyBorder="1" applyAlignment="1" applyProtection="1">
      <alignment horizontal="center" vertical="center"/>
      <protection locked="0"/>
    </xf>
    <xf numFmtId="179" fontId="7" fillId="0" borderId="10" xfId="0" quotePrefix="1" applyNumberFormat="1" applyFont="1" applyBorder="1" applyAlignment="1">
      <alignment horizontal="center" vertical="center"/>
    </xf>
    <xf numFmtId="179" fontId="7" fillId="0" borderId="10" xfId="0" quotePrefix="1" applyNumberFormat="1" applyFont="1" applyFill="1" applyBorder="1" applyAlignment="1">
      <alignment horizontal="center" vertical="center"/>
    </xf>
    <xf numFmtId="179" fontId="7" fillId="0" borderId="10" xfId="5" applyNumberFormat="1" applyFont="1" applyFill="1" applyBorder="1" applyAlignment="1" applyProtection="1">
      <alignment horizontal="center" vertical="center"/>
      <protection locked="0"/>
    </xf>
    <xf numFmtId="180" fontId="7" fillId="0" borderId="10" xfId="0" applyNumberFormat="1" applyFont="1" applyFill="1" applyBorder="1" applyAlignment="1">
      <alignment horizontal="center" vertical="center"/>
    </xf>
    <xf numFmtId="179" fontId="7" fillId="0" borderId="10" xfId="0" applyNumberFormat="1" applyFont="1" applyFill="1" applyBorder="1" applyAlignment="1">
      <alignment horizontal="center" vertical="center"/>
    </xf>
    <xf numFmtId="178" fontId="7" fillId="0" borderId="10" xfId="0" quotePrefix="1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/>
    <xf numFmtId="0" fontId="7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7" fillId="0" borderId="0" xfId="0" applyNumberFormat="1" applyFont="1" applyAlignment="1">
      <alignment horizontal="right"/>
    </xf>
    <xf numFmtId="0" fontId="7" fillId="0" borderId="12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/>
    </xf>
    <xf numFmtId="177" fontId="7" fillId="0" borderId="25" xfId="2" applyFont="1" applyBorder="1" applyAlignment="1">
      <alignment horizontal="center" vertical="center"/>
    </xf>
    <xf numFmtId="176" fontId="7" fillId="0" borderId="0" xfId="1" quotePrefix="1" applyNumberFormat="1" applyFont="1" applyBorder="1" applyAlignment="1">
      <alignment horizontal="center" vertical="center"/>
    </xf>
    <xf numFmtId="176" fontId="7" fillId="0" borderId="0" xfId="3" quotePrefix="1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176" fontId="11" fillId="0" borderId="0" xfId="3" quotePrefix="1" applyNumberFormat="1" applyFont="1" applyFill="1" applyBorder="1" applyAlignment="1">
      <alignment horizontal="center" vertical="center"/>
    </xf>
    <xf numFmtId="179" fontId="7" fillId="0" borderId="0" xfId="3" quotePrefix="1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176" fontId="8" fillId="0" borderId="0" xfId="3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176" fontId="7" fillId="0" borderId="10" xfId="3" quotePrefix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7" fillId="0" borderId="0" xfId="2" applyFont="1" applyBorder="1" applyAlignment="1">
      <alignment horizontal="center" vertical="center"/>
    </xf>
    <xf numFmtId="0" fontId="16" fillId="0" borderId="17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176" fontId="7" fillId="0" borderId="0" xfId="1" quotePrefix="1" applyNumberFormat="1" applyFont="1" applyFill="1" applyBorder="1" applyAlignment="1">
      <alignment horizontal="center" vertical="center"/>
    </xf>
    <xf numFmtId="179" fontId="7" fillId="0" borderId="0" xfId="3" quotePrefix="1" applyNumberFormat="1" applyFont="1" applyBorder="1" applyAlignment="1">
      <alignment horizontal="center" vertical="center"/>
    </xf>
    <xf numFmtId="176" fontId="7" fillId="0" borderId="0" xfId="3" quotePrefix="1" applyNumberFormat="1" applyFont="1" applyBorder="1" applyAlignment="1">
      <alignment horizontal="center" vertical="center"/>
    </xf>
    <xf numFmtId="179" fontId="11" fillId="0" borderId="0" xfId="3" quotePrefix="1" applyNumberFormat="1" applyFont="1" applyBorder="1" applyAlignment="1">
      <alignment horizontal="center" vertical="center"/>
    </xf>
    <xf numFmtId="179" fontId="7" fillId="0" borderId="0" xfId="3" applyNumberFormat="1" applyFont="1" applyBorder="1" applyAlignment="1">
      <alignment horizontal="center" vertical="center"/>
    </xf>
    <xf numFmtId="179" fontId="7" fillId="0" borderId="0" xfId="0" applyNumberFormat="1" applyFont="1" applyBorder="1" applyAlignment="1">
      <alignment horizontal="center" vertical="center"/>
    </xf>
    <xf numFmtId="179" fontId="7" fillId="0" borderId="32" xfId="3" quotePrefix="1" applyNumberFormat="1" applyFont="1" applyBorder="1" applyAlignment="1">
      <alignment horizontal="center" vertical="center"/>
    </xf>
    <xf numFmtId="180" fontId="7" fillId="0" borderId="10" xfId="0" applyNumberFormat="1" applyFont="1" applyBorder="1" applyAlignment="1">
      <alignment horizontal="center" vertical="center"/>
    </xf>
    <xf numFmtId="179" fontId="7" fillId="0" borderId="10" xfId="3" quotePrefix="1" applyNumberFormat="1" applyFont="1" applyBorder="1" applyAlignment="1">
      <alignment horizontal="center" vertical="center"/>
    </xf>
    <xf numFmtId="179" fontId="7" fillId="0" borderId="10" xfId="0" applyNumberFormat="1" applyFont="1" applyBorder="1" applyAlignment="1">
      <alignment horizontal="center" vertical="center"/>
    </xf>
    <xf numFmtId="176" fontId="7" fillId="0" borderId="10" xfId="3" quotePrefix="1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181" fontId="7" fillId="0" borderId="0" xfId="1" applyNumberFormat="1" applyFont="1" applyFill="1" applyBorder="1" applyAlignment="1">
      <alignment horizontal="center" vertical="center" shrinkToFit="1"/>
    </xf>
    <xf numFmtId="178" fontId="7" fillId="0" borderId="0" xfId="6" applyNumberFormat="1" applyFont="1" applyBorder="1" applyAlignment="1">
      <alignment horizontal="center" vertical="center"/>
    </xf>
    <xf numFmtId="181" fontId="7" fillId="0" borderId="0" xfId="1" quotePrefix="1" applyNumberFormat="1" applyFont="1" applyBorder="1" applyAlignment="1">
      <alignment horizontal="center" vertical="center" shrinkToFit="1"/>
    </xf>
    <xf numFmtId="181" fontId="7" fillId="0" borderId="0" xfId="0" applyNumberFormat="1" applyFont="1" applyBorder="1" applyAlignment="1">
      <alignment horizontal="center" vertical="center"/>
    </xf>
    <xf numFmtId="181" fontId="7" fillId="0" borderId="0" xfId="7" applyNumberFormat="1" applyFont="1" applyFill="1" applyBorder="1" applyAlignment="1">
      <alignment horizontal="center" vertical="center" wrapText="1"/>
    </xf>
    <xf numFmtId="179" fontId="7" fillId="0" borderId="0" xfId="1" applyNumberFormat="1" applyFont="1" applyFill="1" applyBorder="1" applyAlignment="1">
      <alignment horizontal="center" vertical="center"/>
    </xf>
    <xf numFmtId="179" fontId="7" fillId="0" borderId="0" xfId="6" applyNumberFormat="1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5" xfId="0" applyNumberFormat="1" applyFont="1" applyBorder="1" applyAlignment="1">
      <alignment horizontal="center" vertical="center"/>
    </xf>
    <xf numFmtId="183" fontId="7" fillId="0" borderId="0" xfId="6" applyNumberFormat="1" applyFont="1" applyBorder="1" applyAlignment="1">
      <alignment horizontal="center" vertical="center"/>
    </xf>
    <xf numFmtId="180" fontId="7" fillId="0" borderId="0" xfId="6" applyNumberFormat="1" applyFont="1" applyBorder="1" applyAlignment="1">
      <alignment horizontal="center" vertical="center"/>
    </xf>
    <xf numFmtId="183" fontId="7" fillId="0" borderId="0" xfId="0" applyNumberFormat="1" applyFont="1" applyBorder="1"/>
    <xf numFmtId="0" fontId="7" fillId="0" borderId="0" xfId="0" applyNumberFormat="1" applyFont="1" applyBorder="1"/>
    <xf numFmtId="183" fontId="7" fillId="0" borderId="0" xfId="6" applyNumberFormat="1" applyFont="1" applyFill="1" applyBorder="1" applyAlignment="1">
      <alignment horizontal="center" vertical="center"/>
    </xf>
    <xf numFmtId="180" fontId="7" fillId="0" borderId="24" xfId="6" applyNumberFormat="1" applyFont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0" xfId="0" applyFont="1" applyBorder="1" applyAlignment="1">
      <alignment horizontal="centerContinuous"/>
    </xf>
    <xf numFmtId="0" fontId="7" fillId="0" borderId="25" xfId="0" applyFont="1" applyFill="1" applyBorder="1" applyAlignment="1">
      <alignment horizontal="center" vertical="center"/>
    </xf>
    <xf numFmtId="179" fontId="7" fillId="0" borderId="0" xfId="6" quotePrefix="1" applyNumberFormat="1" applyFont="1" applyFill="1" applyBorder="1" applyAlignment="1">
      <alignment horizontal="center" vertical="center"/>
    </xf>
    <xf numFmtId="193" fontId="7" fillId="0" borderId="0" xfId="6" quotePrefix="1" applyNumberFormat="1" applyFont="1" applyFill="1" applyBorder="1" applyAlignment="1">
      <alignment horizontal="center" vertical="center"/>
    </xf>
    <xf numFmtId="194" fontId="7" fillId="0" borderId="0" xfId="6" quotePrefix="1" applyNumberFormat="1" applyFont="1" applyFill="1" applyBorder="1" applyAlignment="1">
      <alignment horizontal="center" vertical="center"/>
    </xf>
    <xf numFmtId="179" fontId="11" fillId="0" borderId="0" xfId="6" quotePrefix="1" applyNumberFormat="1" applyFont="1" applyFill="1" applyBorder="1" applyAlignment="1">
      <alignment horizontal="center" vertical="center"/>
    </xf>
    <xf numFmtId="194" fontId="11" fillId="0" borderId="0" xfId="6" quotePrefix="1" applyNumberFormat="1" applyFont="1" applyFill="1" applyBorder="1" applyAlignment="1">
      <alignment horizontal="center" vertical="center"/>
    </xf>
    <xf numFmtId="179" fontId="7" fillId="0" borderId="0" xfId="3" applyNumberFormat="1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wrapText="1" shrinkToFit="1"/>
    </xf>
    <xf numFmtId="179" fontId="7" fillId="0" borderId="32" xfId="6" quotePrefix="1" applyNumberFormat="1" applyFont="1" applyFill="1" applyBorder="1" applyAlignment="1">
      <alignment horizontal="center" vertical="center"/>
    </xf>
    <xf numFmtId="179" fontId="7" fillId="0" borderId="10" xfId="6" quotePrefix="1" applyNumberFormat="1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194" fontId="11" fillId="0" borderId="10" xfId="6" quotePrefix="1" applyNumberFormat="1" applyFont="1" applyFill="1" applyBorder="1" applyAlignment="1">
      <alignment horizontal="center" vertical="center"/>
    </xf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Border="1" applyAlignment="1">
      <alignment horizontal="left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55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5" xfId="0" quotePrefix="1" applyFont="1" applyBorder="1" applyAlignment="1">
      <alignment horizontal="center" vertical="center"/>
    </xf>
    <xf numFmtId="181" fontId="7" fillId="0" borderId="0" xfId="6" quotePrefix="1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81" fontId="11" fillId="0" borderId="0" xfId="6" quotePrefix="1" applyNumberFormat="1" applyFont="1" applyBorder="1" applyAlignment="1">
      <alignment horizontal="center" vertical="center"/>
    </xf>
    <xf numFmtId="181" fontId="7" fillId="0" borderId="0" xfId="6" quotePrefix="1" applyNumberFormat="1" applyFont="1" applyFill="1" applyBorder="1" applyAlignment="1">
      <alignment horizontal="center" vertical="center"/>
    </xf>
    <xf numFmtId="181" fontId="7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Border="1"/>
    <xf numFmtId="0" fontId="6" fillId="0" borderId="0" xfId="0" applyFont="1" applyAlignment="1">
      <alignment horizontal="centerContinuous"/>
    </xf>
    <xf numFmtId="0" fontId="7" fillId="0" borderId="25" xfId="0" applyFont="1" applyBorder="1" applyAlignment="1">
      <alignment horizontal="center" vertical="center"/>
    </xf>
    <xf numFmtId="0" fontId="7" fillId="0" borderId="11" xfId="0" quotePrefix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7" fillId="0" borderId="25" xfId="1" applyNumberFormat="1" applyFont="1" applyBorder="1" applyAlignment="1">
      <alignment horizontal="center" vertical="center"/>
    </xf>
    <xf numFmtId="0" fontId="7" fillId="0" borderId="0" xfId="1" applyNumberFormat="1" applyFont="1" applyBorder="1"/>
    <xf numFmtId="0" fontId="11" fillId="0" borderId="0" xfId="1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3" fontId="7" fillId="0" borderId="0" xfId="0" applyNumberFormat="1" applyFont="1" applyBorder="1" applyAlignment="1">
      <alignment horizontal="left"/>
    </xf>
    <xf numFmtId="0" fontId="7" fillId="0" borderId="0" xfId="0" applyFont="1" applyAlignment="1">
      <alignment horizontal="center"/>
    </xf>
    <xf numFmtId="0" fontId="12" fillId="0" borderId="10" xfId="0" applyFont="1" applyBorder="1"/>
    <xf numFmtId="0" fontId="7" fillId="0" borderId="5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178" fontId="7" fillId="0" borderId="0" xfId="6" quotePrefix="1" applyNumberFormat="1" applyFont="1" applyFill="1" applyBorder="1" applyAlignment="1">
      <alignment horizontal="center" vertical="center"/>
    </xf>
    <xf numFmtId="178" fontId="7" fillId="0" borderId="0" xfId="6" applyNumberFormat="1" applyFont="1" applyFill="1" applyBorder="1" applyAlignment="1">
      <alignment horizontal="center" vertical="center"/>
    </xf>
    <xf numFmtId="178" fontId="13" fillId="0" borderId="0" xfId="6" quotePrefix="1" applyNumberFormat="1" applyFont="1" applyFill="1" applyBorder="1" applyAlignment="1">
      <alignment horizontal="center" vertical="center"/>
    </xf>
    <xf numFmtId="178" fontId="13" fillId="0" borderId="0" xfId="6" applyNumberFormat="1" applyFont="1" applyFill="1" applyBorder="1" applyAlignment="1">
      <alignment horizontal="center" vertical="center"/>
    </xf>
    <xf numFmtId="178" fontId="26" fillId="0" borderId="0" xfId="6" quotePrefix="1" applyNumberFormat="1" applyFont="1" applyFill="1" applyBorder="1" applyAlignment="1">
      <alignment horizontal="center" vertical="center"/>
    </xf>
    <xf numFmtId="178" fontId="26" fillId="0" borderId="0" xfId="6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2" fillId="0" borderId="0" xfId="0" applyFont="1" applyFill="1"/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180" fontId="13" fillId="0" borderId="0" xfId="0" applyNumberFormat="1" applyFont="1" applyFill="1" applyBorder="1" applyAlignment="1">
      <alignment horizontal="center" vertical="center"/>
    </xf>
    <xf numFmtId="180" fontId="26" fillId="0" borderId="0" xfId="0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/>
    <xf numFmtId="0" fontId="13" fillId="0" borderId="10" xfId="0" applyFont="1" applyBorder="1"/>
    <xf numFmtId="0" fontId="29" fillId="0" borderId="10" xfId="0" applyFont="1" applyBorder="1"/>
    <xf numFmtId="0" fontId="13" fillId="0" borderId="0" xfId="0" applyFont="1" applyBorder="1" applyAlignment="1">
      <alignment horizontal="left"/>
    </xf>
    <xf numFmtId="0" fontId="13" fillId="0" borderId="10" xfId="0" applyFont="1" applyBorder="1" applyAlignment="1">
      <alignment horizontal="right"/>
    </xf>
    <xf numFmtId="0" fontId="13" fillId="0" borderId="0" xfId="0" applyFont="1" applyBorder="1"/>
    <xf numFmtId="0" fontId="13" fillId="0" borderId="1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6" xfId="0" applyFont="1" applyFill="1" applyBorder="1" applyAlignment="1">
      <alignment horizontal="centerContinuous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19" xfId="0" quotePrefix="1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9" xfId="0" applyFont="1" applyFill="1" applyBorder="1" applyAlignment="1">
      <alignment horizontal="centerContinuous" vertical="center" shrinkToFit="1"/>
    </xf>
    <xf numFmtId="0" fontId="13" fillId="0" borderId="30" xfId="0" applyFont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5" applyNumberFormat="1" applyFont="1" applyFill="1" applyBorder="1" applyAlignment="1" applyProtection="1">
      <alignment horizontal="center" vertical="center"/>
      <protection locked="0"/>
    </xf>
    <xf numFmtId="0" fontId="13" fillId="0" borderId="0" xfId="0" quotePrefix="1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178" fontId="13" fillId="0" borderId="0" xfId="5" applyNumberFormat="1" applyFont="1" applyFill="1" applyBorder="1" applyAlignment="1" applyProtection="1">
      <alignment horizontal="center" vertical="center"/>
      <protection locked="0"/>
    </xf>
    <xf numFmtId="178" fontId="26" fillId="0" borderId="0" xfId="5" applyNumberFormat="1" applyFont="1" applyFill="1" applyBorder="1" applyAlignment="1" applyProtection="1">
      <alignment horizontal="center" vertical="center"/>
      <protection locked="0"/>
    </xf>
    <xf numFmtId="17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/>
    <xf numFmtId="0" fontId="29" fillId="0" borderId="0" xfId="0" applyFont="1" applyFill="1" applyBorder="1"/>
    <xf numFmtId="0" fontId="13" fillId="0" borderId="31" xfId="0" applyFont="1" applyFill="1" applyBorder="1" applyAlignment="1">
      <alignment horizontal="center" vertical="center" wrapText="1" shrinkToFit="1"/>
    </xf>
    <xf numFmtId="0" fontId="13" fillId="0" borderId="0" xfId="0" applyFont="1"/>
    <xf numFmtId="0" fontId="31" fillId="0" borderId="0" xfId="0" applyFont="1" applyAlignment="1">
      <alignment horizontal="right"/>
    </xf>
    <xf numFmtId="0" fontId="31" fillId="0" borderId="0" xfId="0" applyFont="1" applyBorder="1" applyAlignment="1">
      <alignment horizontal="right"/>
    </xf>
    <xf numFmtId="0" fontId="31" fillId="0" borderId="0" xfId="0" applyFont="1" applyBorder="1" applyAlignment="1">
      <alignment horizontal="center"/>
    </xf>
    <xf numFmtId="0" fontId="31" fillId="0" borderId="0" xfId="0" applyFont="1" applyBorder="1"/>
    <xf numFmtId="0" fontId="29" fillId="0" borderId="0" xfId="0" applyFont="1"/>
    <xf numFmtId="0" fontId="29" fillId="0" borderId="0" xfId="0" applyFont="1" applyAlignment="1">
      <alignment horizontal="right"/>
    </xf>
    <xf numFmtId="0" fontId="29" fillId="0" borderId="0" xfId="0" applyFont="1" applyBorder="1" applyAlignment="1">
      <alignment horizontal="right"/>
    </xf>
    <xf numFmtId="0" fontId="29" fillId="0" borderId="0" xfId="0" applyFont="1" applyBorder="1"/>
    <xf numFmtId="0" fontId="29" fillId="0" borderId="0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177" fontId="7" fillId="0" borderId="0" xfId="2" applyFont="1" applyFill="1" applyBorder="1" applyAlignment="1">
      <alignment vertical="center"/>
    </xf>
    <xf numFmtId="177" fontId="7" fillId="0" borderId="15" xfId="2" applyFont="1" applyFill="1" applyBorder="1" applyAlignment="1">
      <alignment vertical="center"/>
    </xf>
    <xf numFmtId="0" fontId="7" fillId="0" borderId="17" xfId="0" quotePrefix="1" applyFont="1" applyBorder="1" applyAlignment="1">
      <alignment horizontal="center" vertical="center"/>
    </xf>
    <xf numFmtId="0" fontId="7" fillId="0" borderId="30" xfId="0" quotePrefix="1" applyFont="1" applyBorder="1" applyAlignment="1">
      <alignment horizontal="center" vertical="center"/>
    </xf>
    <xf numFmtId="0" fontId="7" fillId="0" borderId="29" xfId="0" quotePrefix="1" applyFont="1" applyBorder="1" applyAlignment="1">
      <alignment horizontal="center" vertical="center"/>
    </xf>
    <xf numFmtId="179" fontId="7" fillId="0" borderId="25" xfId="0" applyNumberFormat="1" applyFont="1" applyBorder="1" applyAlignment="1">
      <alignment horizontal="center" vertical="center"/>
    </xf>
    <xf numFmtId="179" fontId="32" fillId="0" borderId="0" xfId="1" applyNumberFormat="1" applyFont="1" applyFill="1" applyBorder="1" applyAlignment="1">
      <alignment horizontal="center" vertical="center" shrinkToFit="1"/>
    </xf>
    <xf numFmtId="179" fontId="32" fillId="0" borderId="0" xfId="5" applyNumberFormat="1" applyFont="1" applyBorder="1" applyAlignment="1">
      <alignment horizontal="center" vertical="center"/>
    </xf>
    <xf numFmtId="179" fontId="32" fillId="0" borderId="0" xfId="1" applyNumberFormat="1" applyFont="1" applyBorder="1" applyAlignment="1">
      <alignment horizontal="center" vertical="center"/>
    </xf>
    <xf numFmtId="179" fontId="32" fillId="0" borderId="24" xfId="1" applyNumberFormat="1" applyFont="1" applyFill="1" applyBorder="1" applyAlignment="1">
      <alignment horizontal="center" vertical="center" shrinkToFit="1"/>
    </xf>
    <xf numFmtId="179" fontId="32" fillId="0" borderId="0" xfId="1" applyNumberFormat="1" applyFont="1" applyBorder="1" applyAlignment="1" applyProtection="1">
      <alignment horizontal="center" vertical="center"/>
      <protection locked="0"/>
    </xf>
    <xf numFmtId="179" fontId="32" fillId="0" borderId="0" xfId="1" applyNumberFormat="1" applyFont="1" applyFill="1" applyBorder="1" applyAlignment="1" applyProtection="1">
      <alignment horizontal="center" vertical="center"/>
      <protection locked="0"/>
    </xf>
    <xf numFmtId="179" fontId="32" fillId="0" borderId="0" xfId="0" applyNumberFormat="1" applyFont="1" applyBorder="1" applyAlignment="1">
      <alignment horizontal="center" vertical="center"/>
    </xf>
    <xf numFmtId="179" fontId="8" fillId="0" borderId="0" xfId="0" applyNumberFormat="1" applyFont="1" applyBorder="1" applyAlignment="1">
      <alignment horizontal="center" vertical="center"/>
    </xf>
    <xf numFmtId="179" fontId="24" fillId="0" borderId="0" xfId="1" applyNumberFormat="1" applyFont="1" applyFill="1" applyBorder="1" applyAlignment="1">
      <alignment horizontal="center" vertical="center" shrinkToFit="1"/>
    </xf>
    <xf numFmtId="179" fontId="24" fillId="0" borderId="0" xfId="5" applyNumberFormat="1" applyFont="1" applyBorder="1" applyAlignment="1">
      <alignment horizontal="center" vertical="center"/>
    </xf>
    <xf numFmtId="179" fontId="24" fillId="0" borderId="0" xfId="1" applyNumberFormat="1" applyFont="1" applyBorder="1" applyAlignment="1">
      <alignment horizontal="center" vertical="center"/>
    </xf>
    <xf numFmtId="179" fontId="24" fillId="0" borderId="24" xfId="1" applyNumberFormat="1" applyFont="1" applyFill="1" applyBorder="1" applyAlignment="1">
      <alignment horizontal="center" vertical="center" shrinkToFit="1"/>
    </xf>
    <xf numFmtId="179" fontId="24" fillId="0" borderId="0" xfId="1" applyNumberFormat="1" applyFont="1" applyBorder="1" applyAlignment="1" applyProtection="1">
      <alignment horizontal="center" vertical="center"/>
      <protection locked="0"/>
    </xf>
    <xf numFmtId="179" fontId="24" fillId="0" borderId="0" xfId="1" applyNumberFormat="1" applyFont="1" applyFill="1" applyBorder="1" applyAlignment="1" applyProtection="1">
      <alignment horizontal="center" vertical="center"/>
      <protection locked="0"/>
    </xf>
    <xf numFmtId="179" fontId="24" fillId="0" borderId="0" xfId="0" applyNumberFormat="1" applyFont="1" applyBorder="1" applyAlignment="1">
      <alignment horizontal="center" vertical="center"/>
    </xf>
    <xf numFmtId="179" fontId="24" fillId="0" borderId="0" xfId="3" applyNumberFormat="1" applyFont="1" applyFill="1" applyBorder="1" applyAlignment="1">
      <alignment horizontal="center" vertical="center" shrinkToFit="1"/>
    </xf>
    <xf numFmtId="179" fontId="24" fillId="0" borderId="0" xfId="3" applyNumberFormat="1" applyFont="1" applyBorder="1" applyAlignment="1">
      <alignment horizontal="center" vertical="center"/>
    </xf>
    <xf numFmtId="179" fontId="24" fillId="0" borderId="24" xfId="3" applyNumberFormat="1" applyFont="1" applyFill="1" applyBorder="1" applyAlignment="1">
      <alignment horizontal="center" vertical="center" shrinkToFit="1"/>
    </xf>
    <xf numFmtId="179" fontId="24" fillId="0" borderId="0" xfId="3" applyNumberFormat="1" applyFont="1" applyBorder="1" applyAlignment="1" applyProtection="1">
      <alignment horizontal="center" vertical="center"/>
      <protection locked="0"/>
    </xf>
    <xf numFmtId="179" fontId="33" fillId="0" borderId="0" xfId="5" applyNumberFormat="1" applyFont="1" applyBorder="1" applyAlignment="1">
      <alignment horizontal="center" vertical="center"/>
    </xf>
    <xf numFmtId="179" fontId="33" fillId="0" borderId="0" xfId="0" applyNumberFormat="1" applyFont="1" applyBorder="1" applyAlignment="1">
      <alignment horizontal="center" vertical="center"/>
    </xf>
    <xf numFmtId="179" fontId="34" fillId="0" borderId="0" xfId="5" applyNumberFormat="1" applyFont="1" applyBorder="1" applyAlignment="1">
      <alignment horizontal="center" vertical="center"/>
    </xf>
    <xf numFmtId="179" fontId="35" fillId="0" borderId="0" xfId="0" applyNumberFormat="1" applyFont="1" applyBorder="1" applyAlignment="1">
      <alignment horizontal="center" vertical="center"/>
    </xf>
    <xf numFmtId="179" fontId="7" fillId="0" borderId="24" xfId="0" applyNumberFormat="1" applyFont="1" applyBorder="1" applyAlignment="1">
      <alignment horizontal="center" vertical="center" wrapText="1" shrinkToFit="1"/>
    </xf>
    <xf numFmtId="179" fontId="8" fillId="0" borderId="0" xfId="0" applyNumberFormat="1" applyFont="1" applyBorder="1" applyAlignment="1">
      <alignment horizontal="center"/>
    </xf>
    <xf numFmtId="179" fontId="7" fillId="0" borderId="31" xfId="0" applyNumberFormat="1" applyFont="1" applyBorder="1" applyAlignment="1">
      <alignment horizontal="center" vertical="center" wrapText="1" shrinkToFit="1"/>
    </xf>
    <xf numFmtId="179" fontId="7" fillId="0" borderId="32" xfId="0" applyNumberFormat="1" applyFont="1" applyBorder="1" applyAlignment="1">
      <alignment horizontal="center" vertical="center" wrapText="1" shrinkToFit="1"/>
    </xf>
    <xf numFmtId="179" fontId="32" fillId="0" borderId="32" xfId="5" applyNumberFormat="1" applyFont="1" applyBorder="1" applyAlignment="1">
      <alignment horizontal="center" vertical="center"/>
    </xf>
    <xf numFmtId="179" fontId="32" fillId="0" borderId="10" xfId="5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179" fontId="7" fillId="0" borderId="24" xfId="6" applyNumberFormat="1" applyFont="1" applyFill="1" applyBorder="1" applyAlignment="1">
      <alignment horizontal="center" vertical="center"/>
    </xf>
    <xf numFmtId="0" fontId="4" fillId="0" borderId="0" xfId="1241" applyFont="1" applyFill="1" applyAlignment="1">
      <alignment horizontal="center" vertical="center"/>
    </xf>
    <xf numFmtId="0" fontId="32" fillId="0" borderId="0" xfId="1241" applyFont="1" applyFill="1"/>
    <xf numFmtId="0" fontId="7" fillId="0" borderId="10" xfId="1241" applyFont="1" applyFill="1" applyBorder="1"/>
    <xf numFmtId="0" fontId="7" fillId="0" borderId="0" xfId="1241" applyFont="1" applyFill="1" applyBorder="1"/>
    <xf numFmtId="0" fontId="7" fillId="0" borderId="10" xfId="1241" applyFont="1" applyFill="1" applyBorder="1" applyAlignment="1">
      <alignment horizontal="right"/>
    </xf>
    <xf numFmtId="0" fontId="7" fillId="0" borderId="0" xfId="1241" applyFont="1" applyFill="1" applyBorder="1" applyAlignment="1">
      <alignment horizontal="center" vertical="center"/>
    </xf>
    <xf numFmtId="0" fontId="32" fillId="0" borderId="0" xfId="1241" applyFont="1" applyFill="1" applyAlignment="1">
      <alignment vertical="center"/>
    </xf>
    <xf numFmtId="0" fontId="7" fillId="0" borderId="25" xfId="1241" applyFont="1" applyFill="1" applyBorder="1" applyAlignment="1">
      <alignment horizontal="center" vertical="center"/>
    </xf>
    <xf numFmtId="0" fontId="7" fillId="0" borderId="17" xfId="1241" applyFont="1" applyFill="1" applyBorder="1" applyAlignment="1">
      <alignment horizontal="center" vertical="center"/>
    </xf>
    <xf numFmtId="0" fontId="7" fillId="0" borderId="30" xfId="1241" applyFont="1" applyFill="1" applyBorder="1" applyAlignment="1">
      <alignment horizontal="center" vertical="center"/>
    </xf>
    <xf numFmtId="0" fontId="7" fillId="0" borderId="29" xfId="1241" applyFont="1" applyFill="1" applyBorder="1" applyAlignment="1">
      <alignment horizontal="center" vertical="center"/>
    </xf>
    <xf numFmtId="0" fontId="7" fillId="0" borderId="19" xfId="1241" applyFont="1" applyFill="1" applyBorder="1" applyAlignment="1">
      <alignment horizontal="center" vertical="center"/>
    </xf>
    <xf numFmtId="179" fontId="7" fillId="0" borderId="0" xfId="1242" applyNumberFormat="1" applyFont="1" applyFill="1" applyAlignment="1" applyProtection="1">
      <alignment horizontal="center" vertical="center"/>
    </xf>
    <xf numFmtId="179" fontId="7" fillId="0" borderId="0" xfId="1242" applyNumberFormat="1" applyFont="1" applyFill="1" applyBorder="1" applyAlignment="1" applyProtection="1">
      <alignment horizontal="center" vertical="center"/>
      <protection locked="0"/>
    </xf>
    <xf numFmtId="179" fontId="32" fillId="0" borderId="0" xfId="1241" applyNumberFormat="1" applyFont="1" applyFill="1"/>
    <xf numFmtId="179" fontId="7" fillId="0" borderId="0" xfId="1242" applyNumberFormat="1" applyFont="1" applyFill="1" applyBorder="1" applyAlignment="1" applyProtection="1">
      <alignment horizontal="center" vertical="center"/>
    </xf>
    <xf numFmtId="193" fontId="7" fillId="0" borderId="0" xfId="1242" applyNumberFormat="1" applyFont="1" applyFill="1" applyBorder="1" applyAlignment="1" applyProtection="1">
      <alignment horizontal="center" vertical="center"/>
    </xf>
    <xf numFmtId="179" fontId="7" fillId="35" borderId="0" xfId="1242" applyNumberFormat="1" applyFont="1" applyFill="1" applyBorder="1" applyAlignment="1" applyProtection="1">
      <alignment horizontal="center" vertical="center"/>
      <protection locked="0"/>
    </xf>
    <xf numFmtId="179" fontId="7" fillId="35" borderId="0" xfId="1242" applyNumberFormat="1" applyFont="1" applyFill="1" applyBorder="1" applyAlignment="1" applyProtection="1">
      <alignment horizontal="center" vertical="center"/>
    </xf>
    <xf numFmtId="193" fontId="7" fillId="35" borderId="0" xfId="1242" applyNumberFormat="1" applyFont="1" applyFill="1" applyBorder="1" applyAlignment="1" applyProtection="1">
      <alignment horizontal="center" vertical="center"/>
      <protection locked="0"/>
    </xf>
    <xf numFmtId="179" fontId="34" fillId="0" borderId="0" xfId="1241" applyNumberFormat="1" applyFont="1" applyFill="1"/>
    <xf numFmtId="179" fontId="11" fillId="0" borderId="0" xfId="1242" applyNumberFormat="1" applyFont="1" applyFill="1" applyBorder="1" applyAlignment="1" applyProtection="1">
      <alignment horizontal="center" vertical="center"/>
    </xf>
    <xf numFmtId="193" fontId="11" fillId="0" borderId="0" xfId="1242" applyNumberFormat="1" applyFont="1" applyFill="1" applyBorder="1" applyAlignment="1" applyProtection="1">
      <alignment horizontal="center" vertical="center"/>
    </xf>
    <xf numFmtId="179" fontId="11" fillId="0" borderId="0" xfId="1242" applyNumberFormat="1" applyFont="1" applyFill="1" applyBorder="1" applyAlignment="1" applyProtection="1">
      <alignment horizontal="center" vertical="center"/>
      <protection locked="0"/>
    </xf>
    <xf numFmtId="179" fontId="7" fillId="0" borderId="32" xfId="1242" applyNumberFormat="1" applyFont="1" applyFill="1" applyBorder="1" applyAlignment="1" applyProtection="1">
      <alignment horizontal="center" vertical="center"/>
    </xf>
    <xf numFmtId="179" fontId="7" fillId="0" borderId="10" xfId="1242" applyNumberFormat="1" applyFont="1" applyFill="1" applyBorder="1" applyAlignment="1" applyProtection="1">
      <alignment horizontal="center" vertical="center"/>
    </xf>
    <xf numFmtId="0" fontId="7" fillId="0" borderId="0" xfId="1241" applyFont="1" applyFill="1"/>
    <xf numFmtId="177" fontId="32" fillId="0" borderId="0" xfId="1242" applyFont="1" applyFill="1" applyBorder="1" applyProtection="1"/>
    <xf numFmtId="0" fontId="27" fillId="0" borderId="0" xfId="0" applyFont="1" applyAlignment="1">
      <alignment vertical="center"/>
    </xf>
    <xf numFmtId="0" fontId="27" fillId="0" borderId="0" xfId="0" applyFont="1" applyBorder="1"/>
    <xf numFmtId="0" fontId="13" fillId="0" borderId="33" xfId="0" applyFont="1" applyBorder="1" applyAlignment="1">
      <alignment horizontal="center" vertical="center"/>
    </xf>
    <xf numFmtId="0" fontId="13" fillId="0" borderId="30" xfId="0" quotePrefix="1" applyFont="1" applyBorder="1" applyAlignment="1">
      <alignment horizontal="center" vertical="center"/>
    </xf>
    <xf numFmtId="180" fontId="13" fillId="0" borderId="0" xfId="6" applyNumberFormat="1" applyFont="1" applyFill="1" applyBorder="1" applyAlignment="1">
      <alignment horizontal="center" vertical="center"/>
    </xf>
    <xf numFmtId="180" fontId="26" fillId="0" borderId="0" xfId="6" applyNumberFormat="1" applyFont="1" applyFill="1" applyBorder="1" applyAlignment="1">
      <alignment horizontal="center" vertical="center"/>
    </xf>
    <xf numFmtId="0" fontId="26" fillId="0" borderId="0" xfId="6" applyNumberFormat="1" applyFont="1" applyFill="1" applyBorder="1" applyAlignment="1">
      <alignment horizontal="center" vertical="center"/>
    </xf>
    <xf numFmtId="0" fontId="13" fillId="0" borderId="0" xfId="6" applyNumberFormat="1" applyFont="1" applyFill="1" applyBorder="1" applyAlignment="1">
      <alignment horizontal="center" vertical="center"/>
    </xf>
    <xf numFmtId="0" fontId="26" fillId="0" borderId="0" xfId="0" applyFont="1" applyBorder="1"/>
    <xf numFmtId="0" fontId="13" fillId="0" borderId="31" xfId="0" applyFont="1" applyBorder="1" applyAlignment="1">
      <alignment horizontal="center" vertical="center" wrapText="1" shrinkToFit="1"/>
    </xf>
    <xf numFmtId="0" fontId="26" fillId="0" borderId="10" xfId="6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76" fontId="11" fillId="0" borderId="0" xfId="1" quotePrefix="1" applyNumberFormat="1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/>
    </xf>
    <xf numFmtId="0" fontId="7" fillId="0" borderId="0" xfId="6" applyNumberFormat="1" applyFont="1" applyFill="1" applyBorder="1" applyAlignment="1">
      <alignment horizontal="center" vertical="center"/>
    </xf>
    <xf numFmtId="0" fontId="7" fillId="0" borderId="0" xfId="6" applyNumberFormat="1" applyFont="1" applyBorder="1" applyAlignment="1">
      <alignment horizontal="center" vertical="center"/>
    </xf>
    <xf numFmtId="0" fontId="7" fillId="0" borderId="24" xfId="6" applyNumberFormat="1" applyFont="1" applyFill="1" applyBorder="1" applyAlignment="1">
      <alignment horizontal="center" vertical="center"/>
    </xf>
    <xf numFmtId="179" fontId="11" fillId="0" borderId="0" xfId="1" applyNumberFormat="1" applyFont="1" applyFill="1" applyBorder="1" applyAlignment="1">
      <alignment horizontal="center" vertical="center"/>
    </xf>
    <xf numFmtId="179" fontId="11" fillId="0" borderId="0" xfId="1" applyNumberFormat="1" applyFont="1" applyFill="1" applyBorder="1" applyAlignment="1">
      <alignment horizontal="center" vertical="center" shrinkToFit="1"/>
    </xf>
    <xf numFmtId="0" fontId="7" fillId="0" borderId="0" xfId="1334" applyNumberFormat="1" applyFont="1" applyFill="1" applyBorder="1" applyAlignment="1">
      <alignment horizontal="center" vertical="center"/>
    </xf>
    <xf numFmtId="0" fontId="7" fillId="0" borderId="0" xfId="1334" quotePrefix="1" applyNumberFormat="1" applyFont="1" applyFill="1" applyBorder="1" applyAlignment="1">
      <alignment horizontal="center" vertical="center"/>
    </xf>
    <xf numFmtId="0" fontId="7" fillId="0" borderId="0" xfId="1334" applyNumberFormat="1" applyFont="1" applyBorder="1" applyAlignment="1">
      <alignment horizontal="center" vertical="center"/>
    </xf>
    <xf numFmtId="0" fontId="7" fillId="0" borderId="0" xfId="1334" quotePrefix="1" applyNumberFormat="1" applyFont="1" applyBorder="1" applyAlignment="1">
      <alignment horizontal="center" vertical="center"/>
    </xf>
    <xf numFmtId="0" fontId="11" fillId="0" borderId="0" xfId="1" applyNumberFormat="1" applyFont="1" applyBorder="1"/>
    <xf numFmtId="0" fontId="7" fillId="0" borderId="25" xfId="0" applyFont="1" applyBorder="1" applyAlignment="1">
      <alignment horizontal="center" vertical="center"/>
    </xf>
    <xf numFmtId="0" fontId="11" fillId="0" borderId="68" xfId="0" applyFont="1" applyFill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68" xfId="1" applyNumberFormat="1" applyFont="1" applyBorder="1" applyAlignment="1">
      <alignment horizontal="center" vertical="center"/>
    </xf>
    <xf numFmtId="0" fontId="26" fillId="0" borderId="68" xfId="0" applyFont="1" applyFill="1" applyBorder="1" applyAlignment="1">
      <alignment horizontal="center" vertical="center"/>
    </xf>
    <xf numFmtId="179" fontId="11" fillId="0" borderId="68" xfId="0" applyNumberFormat="1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 wrapText="1" shrinkToFit="1"/>
    </xf>
    <xf numFmtId="0" fontId="7" fillId="0" borderId="68" xfId="0" applyFont="1" applyFill="1" applyBorder="1" applyAlignment="1">
      <alignment horizontal="center" vertical="center" wrapText="1" shrinkToFit="1"/>
    </xf>
    <xf numFmtId="0" fontId="13" fillId="0" borderId="68" xfId="1" applyNumberFormat="1" applyFont="1" applyBorder="1" applyAlignment="1">
      <alignment horizontal="center" vertical="center" wrapText="1" shrinkToFit="1"/>
    </xf>
    <xf numFmtId="176" fontId="13" fillId="0" borderId="0" xfId="1" quotePrefix="1" applyNumberFormat="1" applyFont="1" applyBorder="1" applyAlignment="1">
      <alignment horizontal="center" vertical="center"/>
    </xf>
    <xf numFmtId="176" fontId="13" fillId="0" borderId="0" xfId="1" quotePrefix="1" applyNumberFormat="1" applyFont="1" applyFill="1" applyBorder="1" applyAlignment="1">
      <alignment horizontal="center" vertical="center"/>
    </xf>
    <xf numFmtId="0" fontId="7" fillId="0" borderId="68" xfId="0" applyFont="1" applyBorder="1" applyAlignment="1">
      <alignment horizontal="center" vertical="center" wrapText="1"/>
    </xf>
    <xf numFmtId="178" fontId="13" fillId="0" borderId="10" xfId="6" applyNumberFormat="1" applyFont="1" applyFill="1" applyBorder="1" applyAlignment="1">
      <alignment horizontal="center" vertical="center"/>
    </xf>
    <xf numFmtId="178" fontId="13" fillId="0" borderId="10" xfId="0" applyNumberFormat="1" applyFont="1" applyFill="1" applyBorder="1" applyAlignment="1">
      <alignment horizontal="center" vertical="center"/>
    </xf>
    <xf numFmtId="180" fontId="26" fillId="0" borderId="0" xfId="0" quotePrefix="1" applyNumberFormat="1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 wrapText="1" shrinkToFit="1"/>
    </xf>
    <xf numFmtId="179" fontId="13" fillId="0" borderId="0" xfId="0" applyNumberFormat="1" applyFont="1" applyFill="1" applyBorder="1" applyAlignment="1">
      <alignment horizontal="center" vertical="center"/>
    </xf>
    <xf numFmtId="180" fontId="13" fillId="0" borderId="10" xfId="0" applyNumberFormat="1" applyFont="1" applyFill="1" applyBorder="1" applyAlignment="1">
      <alignment horizontal="center" vertical="center"/>
    </xf>
    <xf numFmtId="179" fontId="33" fillId="0" borderId="0" xfId="811" applyNumberFormat="1" applyFont="1" applyFill="1" applyBorder="1" applyAlignment="1">
      <alignment horizontal="center" vertical="center" shrinkToFit="1"/>
    </xf>
    <xf numFmtId="179" fontId="33" fillId="0" borderId="0" xfId="811" applyNumberFormat="1" applyFont="1" applyBorder="1" applyAlignment="1">
      <alignment horizontal="center" vertical="center"/>
    </xf>
    <xf numFmtId="179" fontId="33" fillId="0" borderId="24" xfId="811" applyNumberFormat="1" applyFont="1" applyFill="1" applyBorder="1" applyAlignment="1">
      <alignment horizontal="center" vertical="center" shrinkToFit="1"/>
    </xf>
    <xf numFmtId="179" fontId="33" fillId="0" borderId="0" xfId="811" applyNumberFormat="1" applyFont="1" applyBorder="1" applyAlignment="1" applyProtection="1">
      <alignment horizontal="center" vertical="center"/>
      <protection locked="0"/>
    </xf>
    <xf numFmtId="179" fontId="7" fillId="0" borderId="68" xfId="0" applyNumberFormat="1" applyFont="1" applyBorder="1" applyAlignment="1">
      <alignment horizontal="center" vertical="center" wrapText="1" shrinkToFit="1"/>
    </xf>
    <xf numFmtId="179" fontId="32" fillId="0" borderId="0" xfId="811" applyNumberFormat="1" applyFont="1" applyBorder="1" applyAlignment="1">
      <alignment horizontal="center" vertical="center" wrapText="1" shrinkToFit="1"/>
    </xf>
    <xf numFmtId="179" fontId="32" fillId="0" borderId="0" xfId="811" applyNumberFormat="1" applyFont="1" applyBorder="1" applyAlignment="1" applyProtection="1">
      <alignment horizontal="center" vertical="center"/>
      <protection locked="0"/>
    </xf>
    <xf numFmtId="179" fontId="32" fillId="0" borderId="0" xfId="811" applyNumberFormat="1" applyFont="1" applyBorder="1" applyAlignment="1">
      <alignment horizontal="center" vertical="center"/>
    </xf>
    <xf numFmtId="179" fontId="32" fillId="0" borderId="0" xfId="0" applyNumberFormat="1" applyFont="1" applyFill="1" applyBorder="1" applyAlignment="1">
      <alignment horizontal="center" vertical="center"/>
    </xf>
    <xf numFmtId="179" fontId="32" fillId="0" borderId="24" xfId="811" applyNumberFormat="1" applyFont="1" applyBorder="1" applyAlignment="1">
      <alignment horizontal="center" vertical="center" wrapText="1" shrinkToFit="1"/>
    </xf>
    <xf numFmtId="179" fontId="24" fillId="0" borderId="10" xfId="5" applyNumberFormat="1" applyFont="1" applyBorder="1" applyAlignment="1">
      <alignment horizontal="center" vertical="center"/>
    </xf>
    <xf numFmtId="179" fontId="32" fillId="0" borderId="10" xfId="811" applyNumberFormat="1" applyFont="1" applyBorder="1" applyAlignment="1">
      <alignment horizontal="center" vertical="center"/>
    </xf>
    <xf numFmtId="179" fontId="11" fillId="0" borderId="68" xfId="1246" applyNumberFormat="1" applyFont="1" applyBorder="1" applyAlignment="1">
      <alignment horizontal="center" vertical="center"/>
    </xf>
    <xf numFmtId="179" fontId="7" fillId="0" borderId="68" xfId="1246" applyNumberFormat="1" applyFont="1" applyBorder="1" applyAlignment="1">
      <alignment horizontal="center" vertical="center" wrapText="1" shrinkToFit="1"/>
    </xf>
    <xf numFmtId="179" fontId="7" fillId="0" borderId="31" xfId="1246" applyNumberFormat="1" applyFont="1" applyBorder="1" applyAlignment="1">
      <alignment horizontal="center" vertical="center" wrapText="1" shrinkToFit="1"/>
    </xf>
    <xf numFmtId="0" fontId="13" fillId="0" borderId="68" xfId="0" applyFont="1" applyBorder="1" applyAlignment="1">
      <alignment horizontal="center" vertical="center" wrapText="1" shrinkToFit="1"/>
    </xf>
    <xf numFmtId="0" fontId="26" fillId="0" borderId="32" xfId="6" applyNumberFormat="1" applyFont="1" applyFill="1" applyBorder="1" applyAlignment="1">
      <alignment horizontal="center" vertical="center"/>
    </xf>
    <xf numFmtId="0" fontId="26" fillId="0" borderId="10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 shrinkToFit="1"/>
    </xf>
    <xf numFmtId="0" fontId="7" fillId="0" borderId="69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179" fontId="7" fillId="0" borderId="70" xfId="1" applyNumberFormat="1" applyFont="1" applyFill="1" applyBorder="1" applyAlignment="1">
      <alignment horizontal="center" vertical="center"/>
    </xf>
    <xf numFmtId="0" fontId="11" fillId="0" borderId="69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177" fontId="7" fillId="0" borderId="14" xfId="2" applyFont="1" applyBorder="1" applyAlignment="1">
      <alignment horizontal="center" vertical="center"/>
    </xf>
    <xf numFmtId="177" fontId="7" fillId="0" borderId="33" xfId="2" applyFont="1" applyBorder="1" applyAlignment="1">
      <alignment horizontal="center" vertical="center"/>
    </xf>
    <xf numFmtId="177" fontId="7" fillId="0" borderId="19" xfId="2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177" fontId="7" fillId="0" borderId="30" xfId="2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wrapText="1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wrapText="1" shrinkToFit="1"/>
    </xf>
    <xf numFmtId="0" fontId="7" fillId="0" borderId="18" xfId="0" applyFont="1" applyFill="1" applyBorder="1" applyAlignment="1">
      <alignment horizontal="center" vertical="center" wrapText="1" shrinkToFit="1"/>
    </xf>
    <xf numFmtId="0" fontId="7" fillId="0" borderId="17" xfId="0" applyFont="1" applyFill="1" applyBorder="1" applyAlignment="1">
      <alignment horizontal="center" vertical="center" wrapText="1" shrinkToFit="1"/>
    </xf>
    <xf numFmtId="0" fontId="7" fillId="0" borderId="20" xfId="0" applyFont="1" applyFill="1" applyBorder="1" applyAlignment="1">
      <alignment horizontal="center" vertical="center" wrapText="1" shrinkToFit="1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26" xfId="0" quotePrefix="1" applyFont="1" applyBorder="1" applyAlignment="1">
      <alignment horizontal="center" vertical="center" wrapText="1"/>
    </xf>
    <xf numFmtId="0" fontId="7" fillId="0" borderId="17" xfId="0" quotePrefix="1" applyFont="1" applyBorder="1" applyAlignment="1">
      <alignment horizontal="center" vertical="center"/>
    </xf>
    <xf numFmtId="0" fontId="7" fillId="0" borderId="29" xfId="0" quotePrefix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 shrinkToFit="1"/>
    </xf>
    <xf numFmtId="177" fontId="7" fillId="0" borderId="26" xfId="2" applyFont="1" applyFill="1" applyBorder="1" applyAlignment="1">
      <alignment horizontal="center" vertical="center" wrapText="1" shrinkToFit="1"/>
    </xf>
    <xf numFmtId="177" fontId="7" fillId="0" borderId="17" xfId="2" applyFont="1" applyFill="1" applyBorder="1" applyAlignment="1">
      <alignment horizontal="center" vertical="center" shrinkToFit="1"/>
    </xf>
    <xf numFmtId="177" fontId="7" fillId="0" borderId="29" xfId="2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 shrinkToFit="1"/>
    </xf>
    <xf numFmtId="0" fontId="7" fillId="0" borderId="30" xfId="0" applyFont="1" applyFill="1" applyBorder="1" applyAlignment="1">
      <alignment horizontal="center" vertical="center" wrapText="1" shrinkToFi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5" xfId="0" quotePrefix="1" applyFont="1" applyBorder="1" applyAlignment="1">
      <alignment horizontal="center" vertical="center"/>
    </xf>
    <xf numFmtId="177" fontId="7" fillId="0" borderId="34" xfId="2" applyFont="1" applyFill="1" applyBorder="1" applyAlignment="1">
      <alignment horizontal="center" vertical="center"/>
    </xf>
    <xf numFmtId="177" fontId="7" fillId="0" borderId="15" xfId="2" applyFont="1" applyFill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30" xfId="0" quotePrefix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4" fillId="0" borderId="0" xfId="1241" applyFont="1" applyFill="1" applyAlignment="1">
      <alignment horizontal="center" vertical="center"/>
    </xf>
    <xf numFmtId="0" fontId="7" fillId="0" borderId="0" xfId="1241" applyFont="1" applyFill="1" applyBorder="1" applyAlignment="1">
      <alignment horizontal="center" vertical="center"/>
    </xf>
    <xf numFmtId="0" fontId="7" fillId="0" borderId="25" xfId="1241" applyFont="1" applyFill="1" applyBorder="1" applyAlignment="1">
      <alignment horizontal="center" vertical="center"/>
    </xf>
    <xf numFmtId="0" fontId="7" fillId="0" borderId="13" xfId="1241" applyFont="1" applyFill="1" applyBorder="1" applyAlignment="1">
      <alignment horizontal="center" vertical="center" wrapText="1"/>
    </xf>
    <xf numFmtId="0" fontId="7" fillId="0" borderId="33" xfId="1241" applyFont="1" applyFill="1" applyBorder="1" applyAlignment="1">
      <alignment horizontal="center" vertical="center" wrapText="1"/>
    </xf>
    <xf numFmtId="0" fontId="7" fillId="0" borderId="13" xfId="1241" applyFont="1" applyFill="1" applyBorder="1" applyAlignment="1">
      <alignment horizontal="center" vertical="center"/>
    </xf>
    <xf numFmtId="0" fontId="7" fillId="0" borderId="14" xfId="1241" applyFont="1" applyFill="1" applyBorder="1" applyAlignment="1">
      <alignment horizontal="center" vertical="center"/>
    </xf>
    <xf numFmtId="0" fontId="7" fillId="0" borderId="33" xfId="1241" applyFont="1" applyFill="1" applyBorder="1" applyAlignment="1">
      <alignment horizontal="center" vertical="center"/>
    </xf>
    <xf numFmtId="0" fontId="7" fillId="0" borderId="18" xfId="1241" applyFont="1" applyFill="1" applyBorder="1" applyAlignment="1">
      <alignment horizontal="center" vertical="center"/>
    </xf>
    <xf numFmtId="0" fontId="7" fillId="0" borderId="19" xfId="1241" applyFont="1" applyFill="1" applyBorder="1" applyAlignment="1">
      <alignment horizontal="center" vertical="center"/>
    </xf>
    <xf numFmtId="0" fontId="7" fillId="0" borderId="30" xfId="1241" applyFont="1" applyFill="1" applyBorder="1" applyAlignment="1">
      <alignment horizontal="center" vertical="center"/>
    </xf>
    <xf numFmtId="0" fontId="7" fillId="0" borderId="18" xfId="1241" applyFont="1" applyFill="1" applyBorder="1" applyAlignment="1">
      <alignment horizontal="center" vertical="center" wrapText="1"/>
    </xf>
    <xf numFmtId="0" fontId="7" fillId="0" borderId="30" xfId="1241" applyFont="1" applyFill="1" applyBorder="1" applyAlignment="1">
      <alignment horizontal="center" vertical="center" wrapText="1"/>
    </xf>
  </cellXfs>
  <cellStyles count="1335">
    <cellStyle name="??&amp;O?&amp;H?_x0008_??_x0007__x0001__x0001_" xfId="32"/>
    <cellStyle name="??&amp;O?&amp;H?_x0008_??_x0007__x0001__x0001_ 10" xfId="33"/>
    <cellStyle name="??&amp;O?&amp;H?_x0008_??_x0007__x0001__x0001_ 11" xfId="34"/>
    <cellStyle name="??&amp;O?&amp;H?_x0008_??_x0007__x0001__x0001_ 2" xfId="35"/>
    <cellStyle name="??&amp;O?&amp;H?_x0008_??_x0007__x0001__x0001_ 3" xfId="36"/>
    <cellStyle name="??&amp;O?&amp;H?_x0008_??_x0007__x0001__x0001_ 4" xfId="37"/>
    <cellStyle name="??&amp;O?&amp;H?_x0008_??_x0007__x0001__x0001_ 5" xfId="38"/>
    <cellStyle name="??&amp;O?&amp;H?_x0008_??_x0007__x0001__x0001_ 6" xfId="39"/>
    <cellStyle name="??&amp;O?&amp;H?_x0008_??_x0007__x0001__x0001_ 7" xfId="40"/>
    <cellStyle name="??&amp;O?&amp;H?_x0008_??_x0007__x0001__x0001_ 8" xfId="41"/>
    <cellStyle name="??&amp;O?&amp;H?_x0008_??_x0007__x0001__x0001_ 9" xfId="42"/>
    <cellStyle name="??_?.????" xfId="43"/>
    <cellStyle name="_Book1" xfId="44"/>
    <cellStyle name="¤@?e_TEST-1 " xfId="45"/>
    <cellStyle name="20% - 강조색1 2" xfId="1248"/>
    <cellStyle name="20% - 강조색1 2 2" xfId="46"/>
    <cellStyle name="20% - 강조색1 2 2 10" xfId="47"/>
    <cellStyle name="20% - 강조색1 2 2 11" xfId="48"/>
    <cellStyle name="20% - 강조색1 2 2 2" xfId="49"/>
    <cellStyle name="20% - 강조색1 2 2 3" xfId="50"/>
    <cellStyle name="20% - 강조색1 2 2 4" xfId="51"/>
    <cellStyle name="20% - 강조색1 2 2 5" xfId="52"/>
    <cellStyle name="20% - 강조색1 2 2 6" xfId="53"/>
    <cellStyle name="20% - 강조색1 2 2 7" xfId="54"/>
    <cellStyle name="20% - 강조색1 2 2 8" xfId="55"/>
    <cellStyle name="20% - 강조색1 2 2 9" xfId="56"/>
    <cellStyle name="20% - 강조색1 3" xfId="1249"/>
    <cellStyle name="20% - 강조색2 2" xfId="1250"/>
    <cellStyle name="20% - 강조색2 2 2" xfId="57"/>
    <cellStyle name="20% - 강조색2 2 2 10" xfId="58"/>
    <cellStyle name="20% - 강조색2 2 2 11" xfId="59"/>
    <cellStyle name="20% - 강조색2 2 2 2" xfId="60"/>
    <cellStyle name="20% - 강조색2 2 2 3" xfId="61"/>
    <cellStyle name="20% - 강조색2 2 2 4" xfId="62"/>
    <cellStyle name="20% - 강조색2 2 2 5" xfId="63"/>
    <cellStyle name="20% - 강조색2 2 2 6" xfId="64"/>
    <cellStyle name="20% - 강조색2 2 2 7" xfId="65"/>
    <cellStyle name="20% - 강조색2 2 2 8" xfId="66"/>
    <cellStyle name="20% - 강조색2 2 2 9" xfId="67"/>
    <cellStyle name="20% - 강조색2 3" xfId="1251"/>
    <cellStyle name="20% - 강조색3 2" xfId="1252"/>
    <cellStyle name="20% - 강조색3 2 2" xfId="68"/>
    <cellStyle name="20% - 강조색3 2 2 10" xfId="69"/>
    <cellStyle name="20% - 강조색3 2 2 11" xfId="70"/>
    <cellStyle name="20% - 강조색3 2 2 2" xfId="71"/>
    <cellStyle name="20% - 강조색3 2 2 3" xfId="72"/>
    <cellStyle name="20% - 강조색3 2 2 4" xfId="73"/>
    <cellStyle name="20% - 강조색3 2 2 5" xfId="74"/>
    <cellStyle name="20% - 강조색3 2 2 6" xfId="75"/>
    <cellStyle name="20% - 강조색3 2 2 7" xfId="76"/>
    <cellStyle name="20% - 강조색3 2 2 8" xfId="77"/>
    <cellStyle name="20% - 강조색3 2 2 9" xfId="78"/>
    <cellStyle name="20% - 강조색3 3" xfId="1253"/>
    <cellStyle name="20% - 강조색4 2" xfId="1254"/>
    <cellStyle name="20% - 강조색4 2 2" xfId="79"/>
    <cellStyle name="20% - 강조색4 2 2 10" xfId="80"/>
    <cellStyle name="20% - 강조색4 2 2 11" xfId="81"/>
    <cellStyle name="20% - 강조색4 2 2 2" xfId="82"/>
    <cellStyle name="20% - 강조색4 2 2 3" xfId="83"/>
    <cellStyle name="20% - 강조색4 2 2 4" xfId="84"/>
    <cellStyle name="20% - 강조색4 2 2 5" xfId="85"/>
    <cellStyle name="20% - 강조색4 2 2 6" xfId="86"/>
    <cellStyle name="20% - 강조색4 2 2 7" xfId="87"/>
    <cellStyle name="20% - 강조색4 2 2 8" xfId="88"/>
    <cellStyle name="20% - 강조색4 2 2 9" xfId="89"/>
    <cellStyle name="20% - 강조색4 3" xfId="1255"/>
    <cellStyle name="20% - 강조색5 2" xfId="1256"/>
    <cellStyle name="20% - 강조색5 2 2" xfId="90"/>
    <cellStyle name="20% - 강조색5 2 2 10" xfId="91"/>
    <cellStyle name="20% - 강조색5 2 2 11" xfId="92"/>
    <cellStyle name="20% - 강조색5 2 2 2" xfId="93"/>
    <cellStyle name="20% - 강조색5 2 2 3" xfId="94"/>
    <cellStyle name="20% - 강조색5 2 2 4" xfId="95"/>
    <cellStyle name="20% - 강조색5 2 2 5" xfId="96"/>
    <cellStyle name="20% - 강조색5 2 2 6" xfId="97"/>
    <cellStyle name="20% - 강조색5 2 2 7" xfId="98"/>
    <cellStyle name="20% - 강조색5 2 2 8" xfId="99"/>
    <cellStyle name="20% - 강조색5 2 2 9" xfId="100"/>
    <cellStyle name="20% - 강조색5 3" xfId="1257"/>
    <cellStyle name="20% - 강조색6 2" xfId="1258"/>
    <cellStyle name="20% - 강조색6 2 2" xfId="101"/>
    <cellStyle name="20% - 강조색6 2 2 10" xfId="102"/>
    <cellStyle name="20% - 강조색6 2 2 11" xfId="103"/>
    <cellStyle name="20% - 강조색6 2 2 2" xfId="104"/>
    <cellStyle name="20% - 강조색6 2 2 3" xfId="105"/>
    <cellStyle name="20% - 강조색6 2 2 4" xfId="106"/>
    <cellStyle name="20% - 강조색6 2 2 5" xfId="107"/>
    <cellStyle name="20% - 강조색6 2 2 6" xfId="108"/>
    <cellStyle name="20% - 강조색6 2 2 7" xfId="109"/>
    <cellStyle name="20% - 강조색6 2 2 8" xfId="110"/>
    <cellStyle name="20% - 강조색6 2 2 9" xfId="111"/>
    <cellStyle name="20% - 강조색6 3" xfId="1259"/>
    <cellStyle name="40% - 강조색1 2" xfId="1260"/>
    <cellStyle name="40% - 강조색1 2 2" xfId="112"/>
    <cellStyle name="40% - 강조색1 2 2 10" xfId="113"/>
    <cellStyle name="40% - 강조색1 2 2 11" xfId="114"/>
    <cellStyle name="40% - 강조색1 2 2 2" xfId="115"/>
    <cellStyle name="40% - 강조색1 2 2 3" xfId="116"/>
    <cellStyle name="40% - 강조색1 2 2 4" xfId="117"/>
    <cellStyle name="40% - 강조색1 2 2 5" xfId="118"/>
    <cellStyle name="40% - 강조색1 2 2 6" xfId="119"/>
    <cellStyle name="40% - 강조색1 2 2 7" xfId="120"/>
    <cellStyle name="40% - 강조색1 2 2 8" xfId="121"/>
    <cellStyle name="40% - 강조색1 2 2 9" xfId="122"/>
    <cellStyle name="40% - 강조색1 3" xfId="1261"/>
    <cellStyle name="40% - 강조색2 2" xfId="1262"/>
    <cellStyle name="40% - 강조색2 2 2" xfId="123"/>
    <cellStyle name="40% - 강조색2 2 2 10" xfId="124"/>
    <cellStyle name="40% - 강조색2 2 2 11" xfId="125"/>
    <cellStyle name="40% - 강조색2 2 2 2" xfId="126"/>
    <cellStyle name="40% - 강조색2 2 2 3" xfId="127"/>
    <cellStyle name="40% - 강조색2 2 2 4" xfId="128"/>
    <cellStyle name="40% - 강조색2 2 2 5" xfId="129"/>
    <cellStyle name="40% - 강조색2 2 2 6" xfId="130"/>
    <cellStyle name="40% - 강조색2 2 2 7" xfId="131"/>
    <cellStyle name="40% - 강조색2 2 2 8" xfId="132"/>
    <cellStyle name="40% - 강조색2 2 2 9" xfId="133"/>
    <cellStyle name="40% - 강조색2 3" xfId="1263"/>
    <cellStyle name="40% - 강조색3 2" xfId="1264"/>
    <cellStyle name="40% - 강조색3 2 2" xfId="134"/>
    <cellStyle name="40% - 강조색3 2 2 10" xfId="135"/>
    <cellStyle name="40% - 강조색3 2 2 11" xfId="136"/>
    <cellStyle name="40% - 강조색3 2 2 2" xfId="137"/>
    <cellStyle name="40% - 강조색3 2 2 3" xfId="138"/>
    <cellStyle name="40% - 강조색3 2 2 4" xfId="139"/>
    <cellStyle name="40% - 강조색3 2 2 5" xfId="140"/>
    <cellStyle name="40% - 강조색3 2 2 6" xfId="141"/>
    <cellStyle name="40% - 강조색3 2 2 7" xfId="142"/>
    <cellStyle name="40% - 강조색3 2 2 8" xfId="143"/>
    <cellStyle name="40% - 강조색3 2 2 9" xfId="144"/>
    <cellStyle name="40% - 강조색3 3" xfId="1265"/>
    <cellStyle name="40% - 강조색4 2" xfId="1266"/>
    <cellStyle name="40% - 강조색4 2 2" xfId="145"/>
    <cellStyle name="40% - 강조색4 2 2 10" xfId="146"/>
    <cellStyle name="40% - 강조색4 2 2 11" xfId="147"/>
    <cellStyle name="40% - 강조색4 2 2 2" xfId="148"/>
    <cellStyle name="40% - 강조색4 2 2 3" xfId="149"/>
    <cellStyle name="40% - 강조색4 2 2 4" xfId="150"/>
    <cellStyle name="40% - 강조색4 2 2 5" xfId="151"/>
    <cellStyle name="40% - 강조색4 2 2 6" xfId="152"/>
    <cellStyle name="40% - 강조색4 2 2 7" xfId="153"/>
    <cellStyle name="40% - 강조색4 2 2 8" xfId="154"/>
    <cellStyle name="40% - 강조색4 2 2 9" xfId="155"/>
    <cellStyle name="40% - 강조색4 3" xfId="1267"/>
    <cellStyle name="40% - 강조색5 2" xfId="1268"/>
    <cellStyle name="40% - 강조색5 2 2" xfId="156"/>
    <cellStyle name="40% - 강조색5 2 2 10" xfId="157"/>
    <cellStyle name="40% - 강조색5 2 2 11" xfId="158"/>
    <cellStyle name="40% - 강조색5 2 2 2" xfId="159"/>
    <cellStyle name="40% - 강조색5 2 2 3" xfId="160"/>
    <cellStyle name="40% - 강조색5 2 2 4" xfId="161"/>
    <cellStyle name="40% - 강조색5 2 2 5" xfId="162"/>
    <cellStyle name="40% - 강조색5 2 2 6" xfId="163"/>
    <cellStyle name="40% - 강조색5 2 2 7" xfId="164"/>
    <cellStyle name="40% - 강조색5 2 2 8" xfId="165"/>
    <cellStyle name="40% - 강조색5 2 2 9" xfId="166"/>
    <cellStyle name="40% - 강조색5 3" xfId="1269"/>
    <cellStyle name="40% - 강조색6 2" xfId="1270"/>
    <cellStyle name="40% - 강조색6 2 2" xfId="167"/>
    <cellStyle name="40% - 강조색6 2 2 10" xfId="168"/>
    <cellStyle name="40% - 강조색6 2 2 11" xfId="169"/>
    <cellStyle name="40% - 강조색6 2 2 2" xfId="170"/>
    <cellStyle name="40% - 강조색6 2 2 3" xfId="171"/>
    <cellStyle name="40% - 강조색6 2 2 4" xfId="172"/>
    <cellStyle name="40% - 강조색6 2 2 5" xfId="173"/>
    <cellStyle name="40% - 강조색6 2 2 6" xfId="174"/>
    <cellStyle name="40% - 강조색6 2 2 7" xfId="175"/>
    <cellStyle name="40% - 강조색6 2 2 8" xfId="176"/>
    <cellStyle name="40% - 강조색6 2 2 9" xfId="177"/>
    <cellStyle name="40% - 강조색6 3" xfId="1271"/>
    <cellStyle name="60% - 강조색1 2" xfId="1272"/>
    <cellStyle name="60% - 강조색1 2 2" xfId="178"/>
    <cellStyle name="60% - 강조색1 2 2 10" xfId="179"/>
    <cellStyle name="60% - 강조색1 2 2 11" xfId="180"/>
    <cellStyle name="60% - 강조색1 2 2 2" xfId="181"/>
    <cellStyle name="60% - 강조색1 2 2 3" xfId="182"/>
    <cellStyle name="60% - 강조색1 2 2 4" xfId="183"/>
    <cellStyle name="60% - 강조색1 2 2 5" xfId="184"/>
    <cellStyle name="60% - 강조색1 2 2 6" xfId="185"/>
    <cellStyle name="60% - 강조색1 2 2 7" xfId="186"/>
    <cellStyle name="60% - 강조색1 2 2 8" xfId="187"/>
    <cellStyle name="60% - 강조색1 2 2 9" xfId="188"/>
    <cellStyle name="60% - 강조색1 3" xfId="1273"/>
    <cellStyle name="60% - 강조색2 2" xfId="1274"/>
    <cellStyle name="60% - 강조색2 2 2" xfId="189"/>
    <cellStyle name="60% - 강조색2 2 2 10" xfId="190"/>
    <cellStyle name="60% - 강조색2 2 2 11" xfId="191"/>
    <cellStyle name="60% - 강조색2 2 2 2" xfId="192"/>
    <cellStyle name="60% - 강조색2 2 2 3" xfId="193"/>
    <cellStyle name="60% - 강조색2 2 2 4" xfId="194"/>
    <cellStyle name="60% - 강조색2 2 2 5" xfId="195"/>
    <cellStyle name="60% - 강조색2 2 2 6" xfId="196"/>
    <cellStyle name="60% - 강조색2 2 2 7" xfId="197"/>
    <cellStyle name="60% - 강조색2 2 2 8" xfId="198"/>
    <cellStyle name="60% - 강조색2 2 2 9" xfId="199"/>
    <cellStyle name="60% - 강조색2 3" xfId="1275"/>
    <cellStyle name="60% - 강조색3 2" xfId="1276"/>
    <cellStyle name="60% - 강조색3 2 2" xfId="200"/>
    <cellStyle name="60% - 강조색3 2 2 10" xfId="201"/>
    <cellStyle name="60% - 강조색3 2 2 11" xfId="202"/>
    <cellStyle name="60% - 강조색3 2 2 2" xfId="203"/>
    <cellStyle name="60% - 강조색3 2 2 3" xfId="204"/>
    <cellStyle name="60% - 강조색3 2 2 4" xfId="205"/>
    <cellStyle name="60% - 강조색3 2 2 5" xfId="206"/>
    <cellStyle name="60% - 강조색3 2 2 6" xfId="207"/>
    <cellStyle name="60% - 강조색3 2 2 7" xfId="208"/>
    <cellStyle name="60% - 강조색3 2 2 8" xfId="209"/>
    <cellStyle name="60% - 강조색3 2 2 9" xfId="210"/>
    <cellStyle name="60% - 강조색3 3" xfId="1277"/>
    <cellStyle name="60% - 강조색4 2" xfId="1278"/>
    <cellStyle name="60% - 강조색4 2 2" xfId="211"/>
    <cellStyle name="60% - 강조색4 2 2 10" xfId="212"/>
    <cellStyle name="60% - 강조색4 2 2 11" xfId="213"/>
    <cellStyle name="60% - 강조색4 2 2 2" xfId="214"/>
    <cellStyle name="60% - 강조색4 2 2 3" xfId="215"/>
    <cellStyle name="60% - 강조색4 2 2 4" xfId="216"/>
    <cellStyle name="60% - 강조색4 2 2 5" xfId="217"/>
    <cellStyle name="60% - 강조색4 2 2 6" xfId="218"/>
    <cellStyle name="60% - 강조색4 2 2 7" xfId="219"/>
    <cellStyle name="60% - 강조색4 2 2 8" xfId="220"/>
    <cellStyle name="60% - 강조색4 2 2 9" xfId="221"/>
    <cellStyle name="60% - 강조색4 3" xfId="1279"/>
    <cellStyle name="60% - 강조색5 2" xfId="1280"/>
    <cellStyle name="60% - 강조색5 2 2" xfId="222"/>
    <cellStyle name="60% - 강조색5 2 2 10" xfId="223"/>
    <cellStyle name="60% - 강조색5 2 2 11" xfId="224"/>
    <cellStyle name="60% - 강조색5 2 2 2" xfId="225"/>
    <cellStyle name="60% - 강조색5 2 2 3" xfId="226"/>
    <cellStyle name="60% - 강조색5 2 2 4" xfId="227"/>
    <cellStyle name="60% - 강조색5 2 2 5" xfId="228"/>
    <cellStyle name="60% - 강조색5 2 2 6" xfId="229"/>
    <cellStyle name="60% - 강조색5 2 2 7" xfId="230"/>
    <cellStyle name="60% - 강조색5 2 2 8" xfId="231"/>
    <cellStyle name="60% - 강조색5 2 2 9" xfId="232"/>
    <cellStyle name="60% - 강조색5 3" xfId="1281"/>
    <cellStyle name="60% - 강조색6 2" xfId="1282"/>
    <cellStyle name="60% - 강조색6 2 2" xfId="233"/>
    <cellStyle name="60% - 강조색6 2 2 10" xfId="234"/>
    <cellStyle name="60% - 강조색6 2 2 11" xfId="235"/>
    <cellStyle name="60% - 강조색6 2 2 2" xfId="236"/>
    <cellStyle name="60% - 강조색6 2 2 3" xfId="237"/>
    <cellStyle name="60% - 강조색6 2 2 4" xfId="238"/>
    <cellStyle name="60% - 강조색6 2 2 5" xfId="239"/>
    <cellStyle name="60% - 강조색6 2 2 6" xfId="240"/>
    <cellStyle name="60% - 강조색6 2 2 7" xfId="241"/>
    <cellStyle name="60% - 강조색6 2 2 8" xfId="242"/>
    <cellStyle name="60% - 강조색6 2 2 9" xfId="243"/>
    <cellStyle name="60% - 강조색6 3" xfId="1283"/>
    <cellStyle name="A¨­￠￢￠O [0]_INQUIRY ￠?￥i¨u¡AAⓒ￢Aⓒª " xfId="244"/>
    <cellStyle name="A¨­￠￢￠O_INQUIRY ￠?￥i¨u¡AAⓒ￢Aⓒª " xfId="245"/>
    <cellStyle name="AeE­ [0]_AMT " xfId="246"/>
    <cellStyle name="AeE­_AMT " xfId="247"/>
    <cellStyle name="AeE¡ⓒ [0]_INQUIRY ￠?￥i¨u¡AAⓒ￢Aⓒª " xfId="248"/>
    <cellStyle name="AeE¡ⓒ_INQUIRY ￠?￥i¨u¡AAⓒ￢Aⓒª " xfId="249"/>
    <cellStyle name="AÞ¸¶ [0]_AN°y(1.25) " xfId="250"/>
    <cellStyle name="AÞ¸¶_AN°y(1.25) " xfId="251"/>
    <cellStyle name="C¡IA¨ª_¡ic¨u¡A¨￢I¨￢¡Æ AN¡Æe " xfId="252"/>
    <cellStyle name="C￥AØ_¿μ¾÷CoE² " xfId="253"/>
    <cellStyle name="Calc Currency (0)" xfId="254"/>
    <cellStyle name="Calc Currency (0) 10" xfId="255"/>
    <cellStyle name="Calc Currency (0) 11" xfId="256"/>
    <cellStyle name="Calc Currency (0) 12" xfId="257"/>
    <cellStyle name="Calc Currency (0) 13" xfId="258"/>
    <cellStyle name="Calc Currency (0) 14" xfId="259"/>
    <cellStyle name="Calc Currency (0) 2" xfId="260"/>
    <cellStyle name="Calc Currency (0) 2 10" xfId="261"/>
    <cellStyle name="Calc Currency (0) 2 11" xfId="262"/>
    <cellStyle name="Calc Currency (0) 2 12" xfId="263"/>
    <cellStyle name="Calc Currency (0) 2 2" xfId="264"/>
    <cellStyle name="Calc Currency (0) 2 3" xfId="265"/>
    <cellStyle name="Calc Currency (0) 2 4" xfId="266"/>
    <cellStyle name="Calc Currency (0) 2 5" xfId="267"/>
    <cellStyle name="Calc Currency (0) 2 6" xfId="268"/>
    <cellStyle name="Calc Currency (0) 2 7" xfId="269"/>
    <cellStyle name="Calc Currency (0) 2 8" xfId="270"/>
    <cellStyle name="Calc Currency (0) 2 9" xfId="271"/>
    <cellStyle name="Calc Currency (0) 2_8.우편물취급" xfId="272"/>
    <cellStyle name="Calc Currency (0) 3" xfId="273"/>
    <cellStyle name="Calc Currency (0) 3 10" xfId="274"/>
    <cellStyle name="Calc Currency (0) 3 11" xfId="275"/>
    <cellStyle name="Calc Currency (0) 3 12" xfId="276"/>
    <cellStyle name="Calc Currency (0) 3 2" xfId="277"/>
    <cellStyle name="Calc Currency (0) 3 3" xfId="278"/>
    <cellStyle name="Calc Currency (0) 3 4" xfId="279"/>
    <cellStyle name="Calc Currency (0) 3 5" xfId="280"/>
    <cellStyle name="Calc Currency (0) 3 6" xfId="281"/>
    <cellStyle name="Calc Currency (0) 3 7" xfId="282"/>
    <cellStyle name="Calc Currency (0) 3 8" xfId="283"/>
    <cellStyle name="Calc Currency (0) 3 9" xfId="284"/>
    <cellStyle name="Calc Currency (0) 3_8.우편물취급" xfId="285"/>
    <cellStyle name="Calc Currency (0) 4" xfId="286"/>
    <cellStyle name="Calc Currency (0) 4 10" xfId="287"/>
    <cellStyle name="Calc Currency (0) 4 11" xfId="288"/>
    <cellStyle name="Calc Currency (0) 4 12" xfId="289"/>
    <cellStyle name="Calc Currency (0) 4 2" xfId="290"/>
    <cellStyle name="Calc Currency (0) 4 3" xfId="291"/>
    <cellStyle name="Calc Currency (0) 4 4" xfId="292"/>
    <cellStyle name="Calc Currency (0) 4 5" xfId="293"/>
    <cellStyle name="Calc Currency (0) 4 6" xfId="294"/>
    <cellStyle name="Calc Currency (0) 4 7" xfId="295"/>
    <cellStyle name="Calc Currency (0) 4 8" xfId="296"/>
    <cellStyle name="Calc Currency (0) 4 9" xfId="297"/>
    <cellStyle name="Calc Currency (0) 4_8.우편물취급" xfId="298"/>
    <cellStyle name="Calc Currency (0) 5" xfId="299"/>
    <cellStyle name="Calc Currency (0) 6" xfId="300"/>
    <cellStyle name="Calc Currency (0) 7" xfId="301"/>
    <cellStyle name="Calc Currency (0) 8" xfId="302"/>
    <cellStyle name="Calc Currency (0) 9" xfId="303"/>
    <cellStyle name="category" xfId="8"/>
    <cellStyle name="category 10" xfId="304"/>
    <cellStyle name="category 11" xfId="305"/>
    <cellStyle name="category 2" xfId="306"/>
    <cellStyle name="category 3" xfId="307"/>
    <cellStyle name="category 4" xfId="308"/>
    <cellStyle name="category 5" xfId="309"/>
    <cellStyle name="category 6" xfId="310"/>
    <cellStyle name="category 7" xfId="311"/>
    <cellStyle name="category 8" xfId="312"/>
    <cellStyle name="category 9" xfId="313"/>
    <cellStyle name="Comma [0]_ SG&amp;A Bridge " xfId="314"/>
    <cellStyle name="comma zerodec" xfId="9"/>
    <cellStyle name="comma zerodec 10" xfId="315"/>
    <cellStyle name="comma zerodec 11" xfId="316"/>
    <cellStyle name="comma zerodec 2" xfId="317"/>
    <cellStyle name="comma zerodec 3" xfId="318"/>
    <cellStyle name="comma zerodec 4" xfId="319"/>
    <cellStyle name="comma zerodec 5" xfId="320"/>
    <cellStyle name="comma zerodec 6" xfId="321"/>
    <cellStyle name="comma zerodec 7" xfId="322"/>
    <cellStyle name="comma zerodec 8" xfId="323"/>
    <cellStyle name="comma zerodec 9" xfId="324"/>
    <cellStyle name="Comma_ SG&amp;A Bridge " xfId="325"/>
    <cellStyle name="Comma0" xfId="326"/>
    <cellStyle name="Copied" xfId="327"/>
    <cellStyle name="Copied 10" xfId="328"/>
    <cellStyle name="Copied 11" xfId="329"/>
    <cellStyle name="Copied 2" xfId="330"/>
    <cellStyle name="Copied 3" xfId="331"/>
    <cellStyle name="Copied 4" xfId="332"/>
    <cellStyle name="Copied 5" xfId="333"/>
    <cellStyle name="Copied 6" xfId="334"/>
    <cellStyle name="Copied 7" xfId="335"/>
    <cellStyle name="Copied 8" xfId="336"/>
    <cellStyle name="Copied 9" xfId="337"/>
    <cellStyle name="Curren?_x0012_퐀_x0017_?" xfId="338"/>
    <cellStyle name="Currency [0]_ SG&amp;A Bridge " xfId="339"/>
    <cellStyle name="Currency_ SG&amp;A Bridge " xfId="340"/>
    <cellStyle name="Currency0" xfId="341"/>
    <cellStyle name="Currency1" xfId="10"/>
    <cellStyle name="Currency1 10" xfId="342"/>
    <cellStyle name="Currency1 11" xfId="343"/>
    <cellStyle name="Currency1 2" xfId="344"/>
    <cellStyle name="Currency1 3" xfId="345"/>
    <cellStyle name="Currency1 4" xfId="346"/>
    <cellStyle name="Currency1 5" xfId="347"/>
    <cellStyle name="Currency1 6" xfId="348"/>
    <cellStyle name="Currency1 7" xfId="349"/>
    <cellStyle name="Currency1 8" xfId="350"/>
    <cellStyle name="Currency1 9" xfId="351"/>
    <cellStyle name="Date" xfId="352"/>
    <cellStyle name="Dezimal [0]_laroux" xfId="11"/>
    <cellStyle name="Dezimal_laroux" xfId="12"/>
    <cellStyle name="Dollar (zero dec)" xfId="13"/>
    <cellStyle name="Dollar (zero dec) 10" xfId="353"/>
    <cellStyle name="Dollar (zero dec) 11" xfId="354"/>
    <cellStyle name="Dollar (zero dec) 2" xfId="355"/>
    <cellStyle name="Dollar (zero dec) 3" xfId="356"/>
    <cellStyle name="Dollar (zero dec) 4" xfId="357"/>
    <cellStyle name="Dollar (zero dec) 5" xfId="358"/>
    <cellStyle name="Dollar (zero dec) 6" xfId="359"/>
    <cellStyle name="Dollar (zero dec) 7" xfId="360"/>
    <cellStyle name="Dollar (zero dec) 8" xfId="361"/>
    <cellStyle name="Dollar (zero dec) 9" xfId="362"/>
    <cellStyle name="Entered" xfId="363"/>
    <cellStyle name="Entered 10" xfId="364"/>
    <cellStyle name="Entered 11" xfId="365"/>
    <cellStyle name="Entered 2" xfId="366"/>
    <cellStyle name="Entered 3" xfId="367"/>
    <cellStyle name="Entered 4" xfId="368"/>
    <cellStyle name="Entered 5" xfId="369"/>
    <cellStyle name="Entered 6" xfId="370"/>
    <cellStyle name="Entered 7" xfId="371"/>
    <cellStyle name="Entered 8" xfId="372"/>
    <cellStyle name="Entered 9" xfId="373"/>
    <cellStyle name="Fixed" xfId="374"/>
    <cellStyle name="Grey" xfId="14"/>
    <cellStyle name="Grey 10" xfId="375"/>
    <cellStyle name="Grey 11" xfId="376"/>
    <cellStyle name="Grey 2" xfId="377"/>
    <cellStyle name="Grey 3" xfId="378"/>
    <cellStyle name="Grey 4" xfId="379"/>
    <cellStyle name="Grey 5" xfId="380"/>
    <cellStyle name="Grey 6" xfId="381"/>
    <cellStyle name="Grey 7" xfId="382"/>
    <cellStyle name="Grey 8" xfId="383"/>
    <cellStyle name="Grey 9" xfId="384"/>
    <cellStyle name="Header1" xfId="385"/>
    <cellStyle name="Header1 10" xfId="386"/>
    <cellStyle name="Header1 11" xfId="387"/>
    <cellStyle name="Header1 2" xfId="388"/>
    <cellStyle name="Header1 3" xfId="389"/>
    <cellStyle name="Header1 4" xfId="390"/>
    <cellStyle name="Header1 5" xfId="391"/>
    <cellStyle name="Header1 6" xfId="392"/>
    <cellStyle name="Header1 7" xfId="393"/>
    <cellStyle name="Header1 8" xfId="394"/>
    <cellStyle name="Header1 9" xfId="395"/>
    <cellStyle name="Header2" xfId="396"/>
    <cellStyle name="Header2 10" xfId="397"/>
    <cellStyle name="Header2 11" xfId="398"/>
    <cellStyle name="Header2 2" xfId="399"/>
    <cellStyle name="Header2 3" xfId="400"/>
    <cellStyle name="Header2 4" xfId="401"/>
    <cellStyle name="Header2 5" xfId="402"/>
    <cellStyle name="Header2 6" xfId="403"/>
    <cellStyle name="Header2 7" xfId="404"/>
    <cellStyle name="Header2 8" xfId="405"/>
    <cellStyle name="Header2 9" xfId="406"/>
    <cellStyle name="Heading 1" xfId="407"/>
    <cellStyle name="Heading 2" xfId="408"/>
    <cellStyle name="Input [yellow]" xfId="15"/>
    <cellStyle name="Input [yellow] 10" xfId="409"/>
    <cellStyle name="Input [yellow] 11" xfId="410"/>
    <cellStyle name="Input [yellow] 2" xfId="411"/>
    <cellStyle name="Input [yellow] 3" xfId="412"/>
    <cellStyle name="Input [yellow] 4" xfId="413"/>
    <cellStyle name="Input [yellow] 5" xfId="414"/>
    <cellStyle name="Input [yellow] 6" xfId="415"/>
    <cellStyle name="Input [yellow] 7" xfId="416"/>
    <cellStyle name="Input [yellow] 8" xfId="417"/>
    <cellStyle name="Input [yellow] 9" xfId="418"/>
    <cellStyle name="Milliers [0]_Arabian Spec" xfId="16"/>
    <cellStyle name="Milliers_Arabian Spec" xfId="17"/>
    <cellStyle name="Mon?aire [0]_Arabian Spec" xfId="18"/>
    <cellStyle name="Mon?aire_Arabian Spec" xfId="19"/>
    <cellStyle name="Normal - Style1" xfId="20"/>
    <cellStyle name="Normal - Style1 10" xfId="419"/>
    <cellStyle name="Normal - Style1 11" xfId="420"/>
    <cellStyle name="Normal - Style1 12" xfId="421"/>
    <cellStyle name="Normal - Style1 13" xfId="422"/>
    <cellStyle name="Normal - Style1 14" xfId="423"/>
    <cellStyle name="Normal - Style1 2" xfId="21"/>
    <cellStyle name="Normal - Style1 2 10" xfId="424"/>
    <cellStyle name="Normal - Style1 2 11" xfId="425"/>
    <cellStyle name="Normal - Style1 2 12" xfId="426"/>
    <cellStyle name="Normal - Style1 2 2" xfId="427"/>
    <cellStyle name="Normal - Style1 2 3" xfId="428"/>
    <cellStyle name="Normal - Style1 2 4" xfId="429"/>
    <cellStyle name="Normal - Style1 2 5" xfId="430"/>
    <cellStyle name="Normal - Style1 2 6" xfId="431"/>
    <cellStyle name="Normal - Style1 2 7" xfId="432"/>
    <cellStyle name="Normal - Style1 2 8" xfId="433"/>
    <cellStyle name="Normal - Style1 2 9" xfId="434"/>
    <cellStyle name="Normal - Style1 2_8.우편물취급" xfId="435"/>
    <cellStyle name="Normal - Style1 3" xfId="436"/>
    <cellStyle name="Normal - Style1 3 10" xfId="437"/>
    <cellStyle name="Normal - Style1 3 11" xfId="438"/>
    <cellStyle name="Normal - Style1 3 12" xfId="439"/>
    <cellStyle name="Normal - Style1 3 2" xfId="440"/>
    <cellStyle name="Normal - Style1 3 3" xfId="441"/>
    <cellStyle name="Normal - Style1 3 4" xfId="442"/>
    <cellStyle name="Normal - Style1 3 5" xfId="443"/>
    <cellStyle name="Normal - Style1 3 6" xfId="444"/>
    <cellStyle name="Normal - Style1 3 7" xfId="445"/>
    <cellStyle name="Normal - Style1 3 8" xfId="446"/>
    <cellStyle name="Normal - Style1 3 9" xfId="447"/>
    <cellStyle name="Normal - Style1 3_8.우편물취급" xfId="448"/>
    <cellStyle name="Normal - Style1 4" xfId="449"/>
    <cellStyle name="Normal - Style1 4 10" xfId="450"/>
    <cellStyle name="Normal - Style1 4 11" xfId="451"/>
    <cellStyle name="Normal - Style1 4 12" xfId="452"/>
    <cellStyle name="Normal - Style1 4 2" xfId="453"/>
    <cellStyle name="Normal - Style1 4 3" xfId="454"/>
    <cellStyle name="Normal - Style1 4 4" xfId="455"/>
    <cellStyle name="Normal - Style1 4 5" xfId="456"/>
    <cellStyle name="Normal - Style1 4 6" xfId="457"/>
    <cellStyle name="Normal - Style1 4 7" xfId="458"/>
    <cellStyle name="Normal - Style1 4 8" xfId="459"/>
    <cellStyle name="Normal - Style1 4 9" xfId="460"/>
    <cellStyle name="Normal - Style1 4_8.우편물취급" xfId="461"/>
    <cellStyle name="Normal - Style1 5" xfId="462"/>
    <cellStyle name="Normal - Style1 6" xfId="463"/>
    <cellStyle name="Normal - Style1 7" xfId="464"/>
    <cellStyle name="Normal - Style1 8" xfId="465"/>
    <cellStyle name="Normal - Style1 9" xfId="466"/>
    <cellStyle name="Normal_ SG&amp;A Bridge " xfId="467"/>
    <cellStyle name="Percent [2]" xfId="22"/>
    <cellStyle name="Percent [2] 10" xfId="468"/>
    <cellStyle name="Percent [2] 11" xfId="469"/>
    <cellStyle name="Percent [2] 2" xfId="470"/>
    <cellStyle name="Percent [2] 3" xfId="471"/>
    <cellStyle name="Percent [2] 4" xfId="472"/>
    <cellStyle name="Percent [2] 5" xfId="473"/>
    <cellStyle name="Percent [2] 6" xfId="474"/>
    <cellStyle name="Percent [2] 7" xfId="475"/>
    <cellStyle name="Percent [2] 8" xfId="476"/>
    <cellStyle name="Percent [2] 9" xfId="477"/>
    <cellStyle name="Standard_laroux" xfId="23"/>
    <cellStyle name="subhead" xfId="478"/>
    <cellStyle name="Total" xfId="479"/>
    <cellStyle name="W?rung [0]_laroux" xfId="24"/>
    <cellStyle name="W?rung_laroux" xfId="25"/>
    <cellStyle name="강조색1 2" xfId="1284"/>
    <cellStyle name="강조색1 2 2" xfId="480"/>
    <cellStyle name="강조색1 2 2 10" xfId="481"/>
    <cellStyle name="강조색1 2 2 11" xfId="482"/>
    <cellStyle name="강조색1 2 2 2" xfId="483"/>
    <cellStyle name="강조색1 2 2 3" xfId="484"/>
    <cellStyle name="강조색1 2 2 4" xfId="485"/>
    <cellStyle name="강조색1 2 2 5" xfId="486"/>
    <cellStyle name="강조색1 2 2 6" xfId="487"/>
    <cellStyle name="강조색1 2 2 7" xfId="488"/>
    <cellStyle name="강조색1 2 2 8" xfId="489"/>
    <cellStyle name="강조색1 2 2 9" xfId="490"/>
    <cellStyle name="강조색1 3" xfId="1285"/>
    <cellStyle name="강조색2 2" xfId="1286"/>
    <cellStyle name="강조색2 2 2" xfId="491"/>
    <cellStyle name="강조색2 2 2 10" xfId="492"/>
    <cellStyle name="강조색2 2 2 11" xfId="493"/>
    <cellStyle name="강조색2 2 2 2" xfId="494"/>
    <cellStyle name="강조색2 2 2 3" xfId="495"/>
    <cellStyle name="강조색2 2 2 4" xfId="496"/>
    <cellStyle name="강조색2 2 2 5" xfId="497"/>
    <cellStyle name="강조색2 2 2 6" xfId="498"/>
    <cellStyle name="강조색2 2 2 7" xfId="499"/>
    <cellStyle name="강조색2 2 2 8" xfId="500"/>
    <cellStyle name="강조색2 2 2 9" xfId="501"/>
    <cellStyle name="강조색2 3" xfId="1287"/>
    <cellStyle name="강조색3 2" xfId="1288"/>
    <cellStyle name="강조색3 2 2" xfId="502"/>
    <cellStyle name="강조색3 2 2 10" xfId="503"/>
    <cellStyle name="강조색3 2 2 11" xfId="504"/>
    <cellStyle name="강조색3 2 2 2" xfId="505"/>
    <cellStyle name="강조색3 2 2 3" xfId="506"/>
    <cellStyle name="강조색3 2 2 4" xfId="507"/>
    <cellStyle name="강조색3 2 2 5" xfId="508"/>
    <cellStyle name="강조색3 2 2 6" xfId="509"/>
    <cellStyle name="강조색3 2 2 7" xfId="510"/>
    <cellStyle name="강조색3 2 2 8" xfId="511"/>
    <cellStyle name="강조색3 2 2 9" xfId="512"/>
    <cellStyle name="강조색3 3" xfId="1289"/>
    <cellStyle name="강조색4 2" xfId="1290"/>
    <cellStyle name="강조색4 2 2" xfId="513"/>
    <cellStyle name="강조색4 2 2 10" xfId="514"/>
    <cellStyle name="강조색4 2 2 11" xfId="515"/>
    <cellStyle name="강조색4 2 2 2" xfId="516"/>
    <cellStyle name="강조색4 2 2 3" xfId="517"/>
    <cellStyle name="강조색4 2 2 4" xfId="518"/>
    <cellStyle name="강조색4 2 2 5" xfId="519"/>
    <cellStyle name="강조색4 2 2 6" xfId="520"/>
    <cellStyle name="강조색4 2 2 7" xfId="521"/>
    <cellStyle name="강조색4 2 2 8" xfId="522"/>
    <cellStyle name="강조색4 2 2 9" xfId="523"/>
    <cellStyle name="강조색4 3" xfId="1291"/>
    <cellStyle name="강조색5 2" xfId="1292"/>
    <cellStyle name="강조색5 2 2" xfId="524"/>
    <cellStyle name="강조색5 2 2 10" xfId="525"/>
    <cellStyle name="강조색5 2 2 11" xfId="526"/>
    <cellStyle name="강조색5 2 2 2" xfId="527"/>
    <cellStyle name="강조색5 2 2 3" xfId="528"/>
    <cellStyle name="강조색5 2 2 4" xfId="529"/>
    <cellStyle name="강조색5 2 2 5" xfId="530"/>
    <cellStyle name="강조색5 2 2 6" xfId="531"/>
    <cellStyle name="강조색5 2 2 7" xfId="532"/>
    <cellStyle name="강조색5 2 2 8" xfId="533"/>
    <cellStyle name="강조색5 2 2 9" xfId="534"/>
    <cellStyle name="강조색5 3" xfId="1293"/>
    <cellStyle name="강조색6 2" xfId="1294"/>
    <cellStyle name="강조색6 2 2" xfId="535"/>
    <cellStyle name="강조색6 2 2 10" xfId="536"/>
    <cellStyle name="강조색6 2 2 11" xfId="537"/>
    <cellStyle name="강조색6 2 2 2" xfId="538"/>
    <cellStyle name="강조색6 2 2 3" xfId="539"/>
    <cellStyle name="강조색6 2 2 4" xfId="540"/>
    <cellStyle name="강조색6 2 2 5" xfId="541"/>
    <cellStyle name="강조색6 2 2 6" xfId="542"/>
    <cellStyle name="강조색6 2 2 7" xfId="543"/>
    <cellStyle name="강조색6 2 2 8" xfId="544"/>
    <cellStyle name="강조색6 2 2 9" xfId="545"/>
    <cellStyle name="강조색6 3" xfId="1295"/>
    <cellStyle name="경고문 2" xfId="1296"/>
    <cellStyle name="경고문 2 2" xfId="546"/>
    <cellStyle name="경고문 2 2 10" xfId="547"/>
    <cellStyle name="경고문 2 2 11" xfId="548"/>
    <cellStyle name="경고문 2 2 2" xfId="549"/>
    <cellStyle name="경고문 2 2 3" xfId="550"/>
    <cellStyle name="경고문 2 2 4" xfId="551"/>
    <cellStyle name="경고문 2 2 5" xfId="552"/>
    <cellStyle name="경고문 2 2 6" xfId="553"/>
    <cellStyle name="경고문 2 2 7" xfId="554"/>
    <cellStyle name="경고문 2 2 8" xfId="555"/>
    <cellStyle name="경고문 2 2 9" xfId="556"/>
    <cellStyle name="경고문 3" xfId="1297"/>
    <cellStyle name="계산 2" xfId="1298"/>
    <cellStyle name="계산 2 2" xfId="557"/>
    <cellStyle name="계산 2 2 10" xfId="558"/>
    <cellStyle name="계산 2 2 11" xfId="559"/>
    <cellStyle name="계산 2 2 2" xfId="560"/>
    <cellStyle name="계산 2 2 3" xfId="561"/>
    <cellStyle name="계산 2 2 4" xfId="562"/>
    <cellStyle name="계산 2 2 5" xfId="563"/>
    <cellStyle name="계산 2 2 6" xfId="564"/>
    <cellStyle name="계산 2 2 7" xfId="565"/>
    <cellStyle name="계산 2 2 8" xfId="566"/>
    <cellStyle name="계산 2 2 9" xfId="567"/>
    <cellStyle name="계산 3" xfId="1299"/>
    <cellStyle name="고정소숫점" xfId="568"/>
    <cellStyle name="고정소숫점 10" xfId="569"/>
    <cellStyle name="고정소숫점 11" xfId="570"/>
    <cellStyle name="고정소숫점 12" xfId="571"/>
    <cellStyle name="고정소숫점 13" xfId="572"/>
    <cellStyle name="고정소숫점 14" xfId="573"/>
    <cellStyle name="고정소숫점 2" xfId="574"/>
    <cellStyle name="고정소숫점 2 10" xfId="575"/>
    <cellStyle name="고정소숫점 2 11" xfId="576"/>
    <cellStyle name="고정소숫점 2 12" xfId="577"/>
    <cellStyle name="고정소숫점 2 2" xfId="578"/>
    <cellStyle name="고정소숫점 2 3" xfId="579"/>
    <cellStyle name="고정소숫점 2 4" xfId="580"/>
    <cellStyle name="고정소숫점 2 5" xfId="581"/>
    <cellStyle name="고정소숫점 2 6" xfId="582"/>
    <cellStyle name="고정소숫점 2 7" xfId="583"/>
    <cellStyle name="고정소숫점 2 8" xfId="584"/>
    <cellStyle name="고정소숫점 2 9" xfId="585"/>
    <cellStyle name="고정소숫점 2_8.우편물취급" xfId="586"/>
    <cellStyle name="고정소숫점 3" xfId="587"/>
    <cellStyle name="고정소숫점 3 10" xfId="588"/>
    <cellStyle name="고정소숫점 3 11" xfId="589"/>
    <cellStyle name="고정소숫점 3 12" xfId="590"/>
    <cellStyle name="고정소숫점 3 2" xfId="591"/>
    <cellStyle name="고정소숫점 3 3" xfId="592"/>
    <cellStyle name="고정소숫점 3 4" xfId="593"/>
    <cellStyle name="고정소숫점 3 5" xfId="594"/>
    <cellStyle name="고정소숫점 3 6" xfId="595"/>
    <cellStyle name="고정소숫점 3 7" xfId="596"/>
    <cellStyle name="고정소숫점 3 8" xfId="597"/>
    <cellStyle name="고정소숫점 3 9" xfId="598"/>
    <cellStyle name="고정소숫점 3_8.우편물취급" xfId="599"/>
    <cellStyle name="고정소숫점 4" xfId="600"/>
    <cellStyle name="고정소숫점 4 10" xfId="601"/>
    <cellStyle name="고정소숫점 4 11" xfId="602"/>
    <cellStyle name="고정소숫점 4 12" xfId="603"/>
    <cellStyle name="고정소숫점 4 2" xfId="604"/>
    <cellStyle name="고정소숫점 4 3" xfId="605"/>
    <cellStyle name="고정소숫점 4 4" xfId="606"/>
    <cellStyle name="고정소숫점 4 5" xfId="607"/>
    <cellStyle name="고정소숫점 4 6" xfId="608"/>
    <cellStyle name="고정소숫점 4 7" xfId="609"/>
    <cellStyle name="고정소숫점 4 8" xfId="610"/>
    <cellStyle name="고정소숫점 4 9" xfId="611"/>
    <cellStyle name="고정소숫점 4_8.우편물취급" xfId="612"/>
    <cellStyle name="고정소숫점 5" xfId="613"/>
    <cellStyle name="고정소숫점 6" xfId="614"/>
    <cellStyle name="고정소숫점 7" xfId="615"/>
    <cellStyle name="고정소숫점 8" xfId="616"/>
    <cellStyle name="고정소숫점 9" xfId="617"/>
    <cellStyle name="고정출력1" xfId="618"/>
    <cellStyle name="고정출력1 10" xfId="619"/>
    <cellStyle name="고정출력1 11" xfId="620"/>
    <cellStyle name="고정출력1 2" xfId="621"/>
    <cellStyle name="고정출력1 3" xfId="622"/>
    <cellStyle name="고정출력1 4" xfId="623"/>
    <cellStyle name="고정출력1 5" xfId="624"/>
    <cellStyle name="고정출력1 6" xfId="625"/>
    <cellStyle name="고정출력1 7" xfId="626"/>
    <cellStyle name="고정출력1 8" xfId="627"/>
    <cellStyle name="고정출력1 9" xfId="628"/>
    <cellStyle name="고정출력2" xfId="629"/>
    <cellStyle name="고정출력2 10" xfId="630"/>
    <cellStyle name="고정출력2 11" xfId="631"/>
    <cellStyle name="고정출력2 2" xfId="632"/>
    <cellStyle name="고정출력2 3" xfId="633"/>
    <cellStyle name="고정출력2 4" xfId="634"/>
    <cellStyle name="고정출력2 5" xfId="635"/>
    <cellStyle name="고정출력2 6" xfId="636"/>
    <cellStyle name="고정출력2 7" xfId="637"/>
    <cellStyle name="고정출력2 8" xfId="638"/>
    <cellStyle name="고정출력2 9" xfId="639"/>
    <cellStyle name="나쁨 2" xfId="1300"/>
    <cellStyle name="나쁨 2 2" xfId="640"/>
    <cellStyle name="나쁨 2 2 10" xfId="641"/>
    <cellStyle name="나쁨 2 2 11" xfId="642"/>
    <cellStyle name="나쁨 2 2 2" xfId="643"/>
    <cellStyle name="나쁨 2 2 3" xfId="644"/>
    <cellStyle name="나쁨 2 2 4" xfId="645"/>
    <cellStyle name="나쁨 2 2 5" xfId="646"/>
    <cellStyle name="나쁨 2 2 6" xfId="647"/>
    <cellStyle name="나쁨 2 2 7" xfId="648"/>
    <cellStyle name="나쁨 2 2 8" xfId="649"/>
    <cellStyle name="나쁨 2 2 9" xfId="650"/>
    <cellStyle name="나쁨 3" xfId="1301"/>
    <cellStyle name="날짜" xfId="651"/>
    <cellStyle name="날짜 10" xfId="652"/>
    <cellStyle name="날짜 11" xfId="653"/>
    <cellStyle name="날짜 2" xfId="654"/>
    <cellStyle name="날짜 3" xfId="655"/>
    <cellStyle name="날짜 4" xfId="656"/>
    <cellStyle name="날짜 5" xfId="657"/>
    <cellStyle name="날짜 6" xfId="658"/>
    <cellStyle name="날짜 7" xfId="659"/>
    <cellStyle name="날짜 8" xfId="660"/>
    <cellStyle name="날짜 9" xfId="661"/>
    <cellStyle name="달러" xfId="662"/>
    <cellStyle name="달러 10" xfId="663"/>
    <cellStyle name="달러 11" xfId="664"/>
    <cellStyle name="달러 2" xfId="665"/>
    <cellStyle name="달러 3" xfId="666"/>
    <cellStyle name="달러 4" xfId="667"/>
    <cellStyle name="달러 5" xfId="668"/>
    <cellStyle name="달러 6" xfId="669"/>
    <cellStyle name="달러 7" xfId="670"/>
    <cellStyle name="달러 8" xfId="671"/>
    <cellStyle name="달러 9" xfId="672"/>
    <cellStyle name="똿뗦먛귟 [0.00]_NT Server " xfId="673"/>
    <cellStyle name="똿뗦먛귟_NT Server " xfId="674"/>
    <cellStyle name="메모 2" xfId="675"/>
    <cellStyle name="메모 2 10" xfId="676"/>
    <cellStyle name="메모 2 11" xfId="677"/>
    <cellStyle name="메모 2 12" xfId="678"/>
    <cellStyle name="메모 2 2" xfId="679"/>
    <cellStyle name="메모 2 2 10" xfId="680"/>
    <cellStyle name="메모 2 2 11" xfId="681"/>
    <cellStyle name="메모 2 2 2" xfId="682"/>
    <cellStyle name="메모 2 2 3" xfId="683"/>
    <cellStyle name="메모 2 2 4" xfId="684"/>
    <cellStyle name="메모 2 2 5" xfId="685"/>
    <cellStyle name="메모 2 2 6" xfId="686"/>
    <cellStyle name="메모 2 2 7" xfId="687"/>
    <cellStyle name="메모 2 2 8" xfId="688"/>
    <cellStyle name="메모 2 2 9" xfId="689"/>
    <cellStyle name="메모 2 3" xfId="690"/>
    <cellStyle name="메모 2 4" xfId="691"/>
    <cellStyle name="메모 2 5" xfId="692"/>
    <cellStyle name="메모 2 6" xfId="693"/>
    <cellStyle name="메모 2 7" xfId="694"/>
    <cellStyle name="메모 2 8" xfId="695"/>
    <cellStyle name="메모 2 9" xfId="696"/>
    <cellStyle name="메모 3" xfId="697"/>
    <cellStyle name="메모 3 10" xfId="698"/>
    <cellStyle name="메모 3 11" xfId="699"/>
    <cellStyle name="메모 3 2" xfId="700"/>
    <cellStyle name="메모 3 3" xfId="701"/>
    <cellStyle name="메모 3 4" xfId="702"/>
    <cellStyle name="메모 3 5" xfId="703"/>
    <cellStyle name="메모 3 6" xfId="704"/>
    <cellStyle name="메모 3 7" xfId="705"/>
    <cellStyle name="메모 3 8" xfId="706"/>
    <cellStyle name="메모 3 9" xfId="707"/>
    <cellStyle name="메모 4" xfId="708"/>
    <cellStyle name="메모 4 10" xfId="709"/>
    <cellStyle name="메모 4 11" xfId="710"/>
    <cellStyle name="메모 4 2" xfId="711"/>
    <cellStyle name="메모 4 3" xfId="712"/>
    <cellStyle name="메모 4 4" xfId="713"/>
    <cellStyle name="메모 4 5" xfId="714"/>
    <cellStyle name="메모 4 6" xfId="715"/>
    <cellStyle name="메모 4 7" xfId="716"/>
    <cellStyle name="메모 4 8" xfId="717"/>
    <cellStyle name="메모 4 9" xfId="718"/>
    <cellStyle name="믅됞 [0.00]_NT Server " xfId="719"/>
    <cellStyle name="믅됞_NT Server " xfId="720"/>
    <cellStyle name="바탕글" xfId="1302"/>
    <cellStyle name="백분율 2" xfId="721"/>
    <cellStyle name="백분율 2 4" xfId="1303"/>
    <cellStyle name="백분율 3" xfId="1304"/>
    <cellStyle name="보통 2" xfId="1305"/>
    <cellStyle name="보통 2 2" xfId="722"/>
    <cellStyle name="보통 2 2 10" xfId="723"/>
    <cellStyle name="보통 2 2 11" xfId="724"/>
    <cellStyle name="보통 2 2 2" xfId="725"/>
    <cellStyle name="보통 2 2 3" xfId="726"/>
    <cellStyle name="보통 2 2 4" xfId="727"/>
    <cellStyle name="보통 2 2 5" xfId="728"/>
    <cellStyle name="보통 2 2 6" xfId="729"/>
    <cellStyle name="보통 2 2 7" xfId="730"/>
    <cellStyle name="보통 2 2 8" xfId="731"/>
    <cellStyle name="보통 2 2 9" xfId="732"/>
    <cellStyle name="보통 3" xfId="1306"/>
    <cellStyle name="뷭?_빟랹둴봃섟 " xfId="733"/>
    <cellStyle name="설명 텍스트 2" xfId="1307"/>
    <cellStyle name="설명 텍스트 2 2" xfId="734"/>
    <cellStyle name="설명 텍스트 2 2 10" xfId="735"/>
    <cellStyle name="설명 텍스트 2 2 11" xfId="736"/>
    <cellStyle name="설명 텍스트 2 2 2" xfId="737"/>
    <cellStyle name="설명 텍스트 2 2 3" xfId="738"/>
    <cellStyle name="설명 텍스트 2 2 4" xfId="739"/>
    <cellStyle name="설명 텍스트 2 2 5" xfId="740"/>
    <cellStyle name="설명 텍스트 2 2 6" xfId="741"/>
    <cellStyle name="설명 텍스트 2 2 7" xfId="742"/>
    <cellStyle name="설명 텍스트 2 2 8" xfId="743"/>
    <cellStyle name="설명 텍스트 2 2 9" xfId="744"/>
    <cellStyle name="설명 텍스트 3" xfId="1308"/>
    <cellStyle name="셀 확인 2" xfId="1309"/>
    <cellStyle name="셀 확인 2 2" xfId="745"/>
    <cellStyle name="셀 확인 2 2 10" xfId="746"/>
    <cellStyle name="셀 확인 2 2 11" xfId="747"/>
    <cellStyle name="셀 확인 2 2 2" xfId="748"/>
    <cellStyle name="셀 확인 2 2 3" xfId="749"/>
    <cellStyle name="셀 확인 2 2 4" xfId="750"/>
    <cellStyle name="셀 확인 2 2 5" xfId="751"/>
    <cellStyle name="셀 확인 2 2 6" xfId="752"/>
    <cellStyle name="셀 확인 2 2 7" xfId="753"/>
    <cellStyle name="셀 확인 2 2 8" xfId="754"/>
    <cellStyle name="셀 확인 2 2 9" xfId="755"/>
    <cellStyle name="셀 확인 3" xfId="1310"/>
    <cellStyle name="숫자(R)" xfId="756"/>
    <cellStyle name="숫자(R) 10" xfId="757"/>
    <cellStyle name="숫자(R) 11" xfId="758"/>
    <cellStyle name="숫자(R) 12" xfId="759"/>
    <cellStyle name="숫자(R) 13" xfId="760"/>
    <cellStyle name="숫자(R) 14" xfId="761"/>
    <cellStyle name="숫자(R) 2" xfId="762"/>
    <cellStyle name="숫자(R) 2 10" xfId="763"/>
    <cellStyle name="숫자(R) 2 11" xfId="764"/>
    <cellStyle name="숫자(R) 2 12" xfId="765"/>
    <cellStyle name="숫자(R) 2 2" xfId="766"/>
    <cellStyle name="숫자(R) 2 3" xfId="767"/>
    <cellStyle name="숫자(R) 2 4" xfId="768"/>
    <cellStyle name="숫자(R) 2 5" xfId="769"/>
    <cellStyle name="숫자(R) 2 6" xfId="770"/>
    <cellStyle name="숫자(R) 2 7" xfId="771"/>
    <cellStyle name="숫자(R) 2 8" xfId="772"/>
    <cellStyle name="숫자(R) 2 9" xfId="773"/>
    <cellStyle name="숫자(R) 2_8.우편물취급" xfId="774"/>
    <cellStyle name="숫자(R) 3" xfId="775"/>
    <cellStyle name="숫자(R) 3 10" xfId="776"/>
    <cellStyle name="숫자(R) 3 11" xfId="777"/>
    <cellStyle name="숫자(R) 3 12" xfId="778"/>
    <cellStyle name="숫자(R) 3 2" xfId="779"/>
    <cellStyle name="숫자(R) 3 3" xfId="780"/>
    <cellStyle name="숫자(R) 3 4" xfId="781"/>
    <cellStyle name="숫자(R) 3 5" xfId="782"/>
    <cellStyle name="숫자(R) 3 6" xfId="783"/>
    <cellStyle name="숫자(R) 3 7" xfId="784"/>
    <cellStyle name="숫자(R) 3 8" xfId="785"/>
    <cellStyle name="숫자(R) 3 9" xfId="786"/>
    <cellStyle name="숫자(R) 3_8.우편물취급" xfId="787"/>
    <cellStyle name="숫자(R) 4" xfId="788"/>
    <cellStyle name="숫자(R) 4 10" xfId="789"/>
    <cellStyle name="숫자(R) 4 11" xfId="790"/>
    <cellStyle name="숫자(R) 4 12" xfId="791"/>
    <cellStyle name="숫자(R) 4 2" xfId="792"/>
    <cellStyle name="숫자(R) 4 3" xfId="793"/>
    <cellStyle name="숫자(R) 4 4" xfId="794"/>
    <cellStyle name="숫자(R) 4 5" xfId="795"/>
    <cellStyle name="숫자(R) 4 6" xfId="796"/>
    <cellStyle name="숫자(R) 4 7" xfId="797"/>
    <cellStyle name="숫자(R) 4 8" xfId="798"/>
    <cellStyle name="숫자(R) 4 9" xfId="799"/>
    <cellStyle name="숫자(R) 4_8.우편물취급" xfId="800"/>
    <cellStyle name="숫자(R) 5" xfId="801"/>
    <cellStyle name="숫자(R) 6" xfId="802"/>
    <cellStyle name="숫자(R) 7" xfId="803"/>
    <cellStyle name="숫자(R) 8" xfId="804"/>
    <cellStyle name="숫자(R) 9" xfId="805"/>
    <cellStyle name="쉼표 [0]" xfId="1334" builtinId="6"/>
    <cellStyle name="쉼표 [0] 10 2" xfId="26"/>
    <cellStyle name="쉼표 [0] 10 2 2" xfId="806"/>
    <cellStyle name="쉼표 [0] 15" xfId="807"/>
    <cellStyle name="쉼표 [0] 17" xfId="808"/>
    <cellStyle name="쉼표 [0] 2" xfId="1"/>
    <cellStyle name="쉼표 [0] 2 10" xfId="809"/>
    <cellStyle name="쉼표 [0] 2 10 2" xfId="1311"/>
    <cellStyle name="쉼표 [0] 2 11" xfId="810"/>
    <cellStyle name="쉼표 [0] 2 2" xfId="3"/>
    <cellStyle name="쉼표 [0] 2 2 10" xfId="811"/>
    <cellStyle name="쉼표 [0] 2 2 11" xfId="812"/>
    <cellStyle name="쉼표 [0] 2 2 2" xfId="813"/>
    <cellStyle name="쉼표 [0] 2 2 2 3" xfId="814"/>
    <cellStyle name="쉼표 [0] 2 2 3" xfId="815"/>
    <cellStyle name="쉼표 [0] 2 2 4" xfId="816"/>
    <cellStyle name="쉼표 [0] 2 2 5" xfId="817"/>
    <cellStyle name="쉼표 [0] 2 2 6" xfId="818"/>
    <cellStyle name="쉼표 [0] 2 2 7" xfId="819"/>
    <cellStyle name="쉼표 [0] 2 2 8" xfId="820"/>
    <cellStyle name="쉼표 [0] 2 2 9" xfId="821"/>
    <cellStyle name="쉼표 [0] 2 3" xfId="27"/>
    <cellStyle name="쉼표 [0] 2 4" xfId="822"/>
    <cellStyle name="쉼표 [0] 2 5" xfId="823"/>
    <cellStyle name="쉼표 [0] 2 6" xfId="824"/>
    <cellStyle name="쉼표 [0] 2 7" xfId="825"/>
    <cellStyle name="쉼표 [0] 2 8" xfId="826"/>
    <cellStyle name="쉼표 [0] 2 9" xfId="827"/>
    <cellStyle name="쉼표 [0] 3" xfId="28"/>
    <cellStyle name="쉼표 [0] 3 10" xfId="828"/>
    <cellStyle name="쉼표 [0] 3 11" xfId="829"/>
    <cellStyle name="쉼표 [0] 3 12" xfId="830"/>
    <cellStyle name="쉼표 [0] 3 13" xfId="831"/>
    <cellStyle name="쉼표 [0] 3 2" xfId="832"/>
    <cellStyle name="쉼표 [0] 3 2 10" xfId="833"/>
    <cellStyle name="쉼표 [0] 3 2 11" xfId="834"/>
    <cellStyle name="쉼표 [0] 3 2 2" xfId="835"/>
    <cellStyle name="쉼표 [0] 3 2 2 2" xfId="1243"/>
    <cellStyle name="쉼표 [0] 3 2 3" xfId="836"/>
    <cellStyle name="쉼표 [0] 3 2 4" xfId="837"/>
    <cellStyle name="쉼표 [0] 3 2 5" xfId="838"/>
    <cellStyle name="쉼표 [0] 3 2 6" xfId="839"/>
    <cellStyle name="쉼표 [0] 3 2 7" xfId="840"/>
    <cellStyle name="쉼표 [0] 3 2 8" xfId="841"/>
    <cellStyle name="쉼표 [0] 3 2 9" xfId="842"/>
    <cellStyle name="쉼표 [0] 3 3" xfId="843"/>
    <cellStyle name="쉼표 [0] 3 3 10" xfId="844"/>
    <cellStyle name="쉼표 [0] 3 3 11" xfId="845"/>
    <cellStyle name="쉼표 [0] 3 3 2" xfId="846"/>
    <cellStyle name="쉼표 [0] 3 3 3" xfId="847"/>
    <cellStyle name="쉼표 [0] 3 3 4" xfId="848"/>
    <cellStyle name="쉼표 [0] 3 3 5" xfId="849"/>
    <cellStyle name="쉼표 [0] 3 3 6" xfId="850"/>
    <cellStyle name="쉼표 [0] 3 3 7" xfId="851"/>
    <cellStyle name="쉼표 [0] 3 3 8" xfId="852"/>
    <cellStyle name="쉼표 [0] 3 3 9" xfId="853"/>
    <cellStyle name="쉼표 [0] 3 4" xfId="854"/>
    <cellStyle name="쉼표 [0] 3 5" xfId="855"/>
    <cellStyle name="쉼표 [0] 3 6" xfId="856"/>
    <cellStyle name="쉼표 [0] 3 7" xfId="857"/>
    <cellStyle name="쉼표 [0] 3 8" xfId="858"/>
    <cellStyle name="쉼표 [0] 3 9" xfId="859"/>
    <cellStyle name="쉼표 [0] 4" xfId="860"/>
    <cellStyle name="쉼표 [0] 4 10" xfId="861"/>
    <cellStyle name="쉼표 [0] 4 11" xfId="862"/>
    <cellStyle name="쉼표 [0] 4 2" xfId="863"/>
    <cellStyle name="쉼표 [0] 4 2 10" xfId="864"/>
    <cellStyle name="쉼표 [0] 4 2 11" xfId="865"/>
    <cellStyle name="쉼표 [0] 4 2 2" xfId="866"/>
    <cellStyle name="쉼표 [0] 4 2 3" xfId="867"/>
    <cellStyle name="쉼표 [0] 4 2 4" xfId="868"/>
    <cellStyle name="쉼표 [0] 4 2 5" xfId="869"/>
    <cellStyle name="쉼표 [0] 4 2 6" xfId="870"/>
    <cellStyle name="쉼표 [0] 4 2 7" xfId="871"/>
    <cellStyle name="쉼표 [0] 4 2 8" xfId="872"/>
    <cellStyle name="쉼표 [0] 4 2 9" xfId="873"/>
    <cellStyle name="쉼표 [0] 4 3" xfId="874"/>
    <cellStyle name="쉼표 [0] 4 4" xfId="875"/>
    <cellStyle name="쉼표 [0] 4 5" xfId="876"/>
    <cellStyle name="쉼표 [0] 4 6" xfId="877"/>
    <cellStyle name="쉼표 [0] 4 7" xfId="878"/>
    <cellStyle name="쉼표 [0] 4 8" xfId="879"/>
    <cellStyle name="쉼표 [0] 4 9" xfId="880"/>
    <cellStyle name="쉼표 [0] 5" xfId="881"/>
    <cellStyle name="쉼표 [0] 5 2" xfId="1244"/>
    <cellStyle name="쉼표 [0] 6" xfId="882"/>
    <cellStyle name="쉼표 [0] 6 2" xfId="1245"/>
    <cellStyle name="쉼표 [0] 7" xfId="7"/>
    <cellStyle name="쉼표 [0] 7 2" xfId="883"/>
    <cellStyle name="쉼표 [0] 7 2 2" xfId="884"/>
    <cellStyle name="쉼표 [0] 8" xfId="1312"/>
    <cellStyle name="쉼표 [0]_14-교육문화" xfId="1242"/>
    <cellStyle name="스타일 1" xfId="885"/>
    <cellStyle name="연결된 셀 2" xfId="1313"/>
    <cellStyle name="연결된 셀 2 2" xfId="886"/>
    <cellStyle name="연결된 셀 2 2 10" xfId="887"/>
    <cellStyle name="연결된 셀 2 2 11" xfId="888"/>
    <cellStyle name="연결된 셀 2 2 2" xfId="889"/>
    <cellStyle name="연결된 셀 2 2 3" xfId="890"/>
    <cellStyle name="연결된 셀 2 2 4" xfId="891"/>
    <cellStyle name="연결된 셀 2 2 5" xfId="892"/>
    <cellStyle name="연결된 셀 2 2 6" xfId="893"/>
    <cellStyle name="연결된 셀 2 2 7" xfId="894"/>
    <cellStyle name="연결된 셀 2 2 8" xfId="895"/>
    <cellStyle name="연결된 셀 2 2 9" xfId="896"/>
    <cellStyle name="연결된 셀 3" xfId="1314"/>
    <cellStyle name="요약 2" xfId="1315"/>
    <cellStyle name="요약 2 2" xfId="897"/>
    <cellStyle name="요약 2 2 10" xfId="898"/>
    <cellStyle name="요약 2 2 11" xfId="899"/>
    <cellStyle name="요약 2 2 2" xfId="900"/>
    <cellStyle name="요약 2 2 3" xfId="901"/>
    <cellStyle name="요약 2 2 4" xfId="902"/>
    <cellStyle name="요약 2 2 5" xfId="903"/>
    <cellStyle name="요약 2 2 6" xfId="904"/>
    <cellStyle name="요약 2 2 7" xfId="905"/>
    <cellStyle name="요약 2 2 8" xfId="906"/>
    <cellStyle name="요약 2 2 9" xfId="907"/>
    <cellStyle name="요약 3" xfId="1316"/>
    <cellStyle name="입력 2" xfId="1317"/>
    <cellStyle name="입력 2 2" xfId="908"/>
    <cellStyle name="입력 2 2 10" xfId="909"/>
    <cellStyle name="입력 2 2 11" xfId="910"/>
    <cellStyle name="입력 2 2 2" xfId="911"/>
    <cellStyle name="입력 2 2 3" xfId="912"/>
    <cellStyle name="입력 2 2 4" xfId="913"/>
    <cellStyle name="입력 2 2 5" xfId="914"/>
    <cellStyle name="입력 2 2 6" xfId="915"/>
    <cellStyle name="입력 2 2 7" xfId="916"/>
    <cellStyle name="입력 2 2 8" xfId="917"/>
    <cellStyle name="입력 2 2 9" xfId="918"/>
    <cellStyle name="입력 3" xfId="1318"/>
    <cellStyle name="자리수" xfId="919"/>
    <cellStyle name="자리수 10" xfId="920"/>
    <cellStyle name="자리수 11" xfId="921"/>
    <cellStyle name="자리수 2" xfId="922"/>
    <cellStyle name="자리수 3" xfId="923"/>
    <cellStyle name="자리수 4" xfId="924"/>
    <cellStyle name="자리수 5" xfId="925"/>
    <cellStyle name="자리수 6" xfId="926"/>
    <cellStyle name="자리수 7" xfId="927"/>
    <cellStyle name="자리수 8" xfId="928"/>
    <cellStyle name="자리수 9" xfId="929"/>
    <cellStyle name="자리수0" xfId="930"/>
    <cellStyle name="자리수0 10" xfId="931"/>
    <cellStyle name="자리수0 11" xfId="932"/>
    <cellStyle name="자리수0 12" xfId="933"/>
    <cellStyle name="자리수0 13" xfId="934"/>
    <cellStyle name="자리수0 14" xfId="935"/>
    <cellStyle name="자리수0 2" xfId="936"/>
    <cellStyle name="자리수0 2 10" xfId="937"/>
    <cellStyle name="자리수0 2 11" xfId="938"/>
    <cellStyle name="자리수0 2 12" xfId="939"/>
    <cellStyle name="자리수0 2 2" xfId="940"/>
    <cellStyle name="자리수0 2 3" xfId="941"/>
    <cellStyle name="자리수0 2 4" xfId="942"/>
    <cellStyle name="자리수0 2 5" xfId="943"/>
    <cellStyle name="자리수0 2 6" xfId="944"/>
    <cellStyle name="자리수0 2 7" xfId="945"/>
    <cellStyle name="자리수0 2 8" xfId="946"/>
    <cellStyle name="자리수0 2 9" xfId="947"/>
    <cellStyle name="자리수0 2_8.우편물취급" xfId="948"/>
    <cellStyle name="자리수0 3" xfId="949"/>
    <cellStyle name="자리수0 3 10" xfId="950"/>
    <cellStyle name="자리수0 3 11" xfId="951"/>
    <cellStyle name="자리수0 3 12" xfId="952"/>
    <cellStyle name="자리수0 3 2" xfId="953"/>
    <cellStyle name="자리수0 3 3" xfId="954"/>
    <cellStyle name="자리수0 3 4" xfId="955"/>
    <cellStyle name="자리수0 3 5" xfId="956"/>
    <cellStyle name="자리수0 3 6" xfId="957"/>
    <cellStyle name="자리수0 3 7" xfId="958"/>
    <cellStyle name="자리수0 3 8" xfId="959"/>
    <cellStyle name="자리수0 3 9" xfId="960"/>
    <cellStyle name="자리수0 3_8.우편물취급" xfId="961"/>
    <cellStyle name="자리수0 4" xfId="962"/>
    <cellStyle name="자리수0 4 10" xfId="963"/>
    <cellStyle name="자리수0 4 11" xfId="964"/>
    <cellStyle name="자리수0 4 12" xfId="965"/>
    <cellStyle name="자리수0 4 2" xfId="966"/>
    <cellStyle name="자리수0 4 3" xfId="967"/>
    <cellStyle name="자리수0 4 4" xfId="968"/>
    <cellStyle name="자리수0 4 5" xfId="969"/>
    <cellStyle name="자리수0 4 6" xfId="970"/>
    <cellStyle name="자리수0 4 7" xfId="971"/>
    <cellStyle name="자리수0 4 8" xfId="972"/>
    <cellStyle name="자리수0 4 9" xfId="973"/>
    <cellStyle name="자리수0 4_8.우편물취급" xfId="974"/>
    <cellStyle name="자리수0 5" xfId="975"/>
    <cellStyle name="자리수0 6" xfId="976"/>
    <cellStyle name="자리수0 7" xfId="977"/>
    <cellStyle name="자리수0 8" xfId="978"/>
    <cellStyle name="자리수0 9" xfId="979"/>
    <cellStyle name="제목 1 2" xfId="1319"/>
    <cellStyle name="제목 1 2 2" xfId="980"/>
    <cellStyle name="제목 1 2 2 10" xfId="981"/>
    <cellStyle name="제목 1 2 2 11" xfId="982"/>
    <cellStyle name="제목 1 2 2 2" xfId="983"/>
    <cellStyle name="제목 1 2 2 3" xfId="984"/>
    <cellStyle name="제목 1 2 2 4" xfId="985"/>
    <cellStyle name="제목 1 2 2 5" xfId="986"/>
    <cellStyle name="제목 1 2 2 6" xfId="987"/>
    <cellStyle name="제목 1 2 2 7" xfId="988"/>
    <cellStyle name="제목 1 2 2 8" xfId="989"/>
    <cellStyle name="제목 1 2 2 9" xfId="990"/>
    <cellStyle name="제목 1 3" xfId="1320"/>
    <cellStyle name="제목 2 2" xfId="1321"/>
    <cellStyle name="제목 2 2 2" xfId="991"/>
    <cellStyle name="제목 2 2 2 10" xfId="992"/>
    <cellStyle name="제목 2 2 2 11" xfId="993"/>
    <cellStyle name="제목 2 2 2 2" xfId="994"/>
    <cellStyle name="제목 2 2 2 3" xfId="995"/>
    <cellStyle name="제목 2 2 2 4" xfId="996"/>
    <cellStyle name="제목 2 2 2 5" xfId="997"/>
    <cellStyle name="제목 2 2 2 6" xfId="998"/>
    <cellStyle name="제목 2 2 2 7" xfId="999"/>
    <cellStyle name="제목 2 2 2 8" xfId="1000"/>
    <cellStyle name="제목 2 2 2 9" xfId="1001"/>
    <cellStyle name="제목 2 3" xfId="1322"/>
    <cellStyle name="제목 3 2" xfId="1323"/>
    <cellStyle name="제목 3 2 2" xfId="1002"/>
    <cellStyle name="제목 3 2 2 10" xfId="1003"/>
    <cellStyle name="제목 3 2 2 11" xfId="1004"/>
    <cellStyle name="제목 3 2 2 2" xfId="1005"/>
    <cellStyle name="제목 3 2 2 3" xfId="1006"/>
    <cellStyle name="제목 3 2 2 4" xfId="1007"/>
    <cellStyle name="제목 3 2 2 5" xfId="1008"/>
    <cellStyle name="제목 3 2 2 6" xfId="1009"/>
    <cellStyle name="제목 3 2 2 7" xfId="1010"/>
    <cellStyle name="제목 3 2 2 8" xfId="1011"/>
    <cellStyle name="제목 3 2 2 9" xfId="1012"/>
    <cellStyle name="제목 3 3" xfId="1324"/>
    <cellStyle name="제목 4 2" xfId="1325"/>
    <cellStyle name="제목 4 2 2" xfId="1013"/>
    <cellStyle name="제목 4 2 2 10" xfId="1014"/>
    <cellStyle name="제목 4 2 2 11" xfId="1015"/>
    <cellStyle name="제목 4 2 2 2" xfId="1016"/>
    <cellStyle name="제목 4 2 2 3" xfId="1017"/>
    <cellStyle name="제목 4 2 2 4" xfId="1018"/>
    <cellStyle name="제목 4 2 2 5" xfId="1019"/>
    <cellStyle name="제목 4 2 2 6" xfId="1020"/>
    <cellStyle name="제목 4 2 2 7" xfId="1021"/>
    <cellStyle name="제목 4 2 2 8" xfId="1022"/>
    <cellStyle name="제목 4 2 2 9" xfId="1023"/>
    <cellStyle name="제목 4 3" xfId="1326"/>
    <cellStyle name="제목 5" xfId="1327"/>
    <cellStyle name="제목 5 2" xfId="1024"/>
    <cellStyle name="제목 5 2 10" xfId="1025"/>
    <cellStyle name="제목 5 2 11" xfId="1026"/>
    <cellStyle name="제목 5 2 2" xfId="1027"/>
    <cellStyle name="제목 5 2 3" xfId="1028"/>
    <cellStyle name="제목 5 2 4" xfId="1029"/>
    <cellStyle name="제목 5 2 5" xfId="1030"/>
    <cellStyle name="제목 5 2 6" xfId="1031"/>
    <cellStyle name="제목 5 2 7" xfId="1032"/>
    <cellStyle name="제목 5 2 8" xfId="1033"/>
    <cellStyle name="제목 5 2 9" xfId="1034"/>
    <cellStyle name="제목 6" xfId="1328"/>
    <cellStyle name="좋음 2" xfId="1329"/>
    <cellStyle name="좋음 2 2" xfId="1035"/>
    <cellStyle name="좋음 2 2 10" xfId="1036"/>
    <cellStyle name="좋음 2 2 11" xfId="1037"/>
    <cellStyle name="좋음 2 2 2" xfId="1038"/>
    <cellStyle name="좋음 2 2 3" xfId="1039"/>
    <cellStyle name="좋음 2 2 4" xfId="1040"/>
    <cellStyle name="좋음 2 2 5" xfId="1041"/>
    <cellStyle name="좋음 2 2 6" xfId="1042"/>
    <cellStyle name="좋음 2 2 7" xfId="1043"/>
    <cellStyle name="좋음 2 2 8" xfId="1044"/>
    <cellStyle name="좋음 2 2 9" xfId="1045"/>
    <cellStyle name="좋음 3" xfId="1330"/>
    <cellStyle name="출력 2" xfId="1331"/>
    <cellStyle name="출력 2 2" xfId="1046"/>
    <cellStyle name="출력 2 2 10" xfId="1047"/>
    <cellStyle name="출력 2 2 11" xfId="1048"/>
    <cellStyle name="출력 2 2 2" xfId="1049"/>
    <cellStyle name="출력 2 2 3" xfId="1050"/>
    <cellStyle name="출력 2 2 4" xfId="1051"/>
    <cellStyle name="출력 2 2 5" xfId="1052"/>
    <cellStyle name="출력 2 2 6" xfId="1053"/>
    <cellStyle name="출력 2 2 7" xfId="1054"/>
    <cellStyle name="출력 2 2 8" xfId="1055"/>
    <cellStyle name="출력 2 2 9" xfId="1056"/>
    <cellStyle name="출력 3" xfId="1332"/>
    <cellStyle name="콤마 [0]_ 견적기준 FLOW " xfId="1057"/>
    <cellStyle name="콤마 [0]_168완)1.학교총개황" xfId="4"/>
    <cellStyle name="콤마 [0]_2. 행정구역" xfId="5"/>
    <cellStyle name="콤마 [0]_해안선및도서" xfId="2"/>
    <cellStyle name="콤마_ 견적기준 FLOW " xfId="1058"/>
    <cellStyle name="콤마_2. 행정구역" xfId="6"/>
    <cellStyle name="통화 [0] 2" xfId="1059"/>
    <cellStyle name="통화 [0] 2 10" xfId="1060"/>
    <cellStyle name="통화 [0] 2 11" xfId="1061"/>
    <cellStyle name="통화 [0] 2 2" xfId="1062"/>
    <cellStyle name="통화 [0] 2 3" xfId="1063"/>
    <cellStyle name="통화 [0] 2 4" xfId="1064"/>
    <cellStyle name="통화 [0] 2 5" xfId="1065"/>
    <cellStyle name="통화 [0] 2 6" xfId="1066"/>
    <cellStyle name="통화 [0] 2 7" xfId="1067"/>
    <cellStyle name="통화 [0] 2 8" xfId="1068"/>
    <cellStyle name="통화 [0] 2 9" xfId="1069"/>
    <cellStyle name="표준" xfId="0" builtinId="0"/>
    <cellStyle name="표준 10" xfId="1070"/>
    <cellStyle name="표준 10 2" xfId="1246"/>
    <cellStyle name="표준 11" xfId="1071"/>
    <cellStyle name="표준 12" xfId="1333"/>
    <cellStyle name="표준 12 2" xfId="1072"/>
    <cellStyle name="표준 12 2 2" xfId="1073"/>
    <cellStyle name="표준 148" xfId="1074"/>
    <cellStyle name="표준 149" xfId="1075"/>
    <cellStyle name="표준 150" xfId="1076"/>
    <cellStyle name="표준 151" xfId="1077"/>
    <cellStyle name="표준 152" xfId="1078"/>
    <cellStyle name="표준 153" xfId="1079"/>
    <cellStyle name="표준 154" xfId="1080"/>
    <cellStyle name="표준 155" xfId="1081"/>
    <cellStyle name="표준 156" xfId="1082"/>
    <cellStyle name="표준 157" xfId="1083"/>
    <cellStyle name="표준 16" xfId="1084"/>
    <cellStyle name="표준 162" xfId="1085"/>
    <cellStyle name="표준 19 5" xfId="1086"/>
    <cellStyle name="표준 2" xfId="29"/>
    <cellStyle name="표준 2 10" xfId="1087"/>
    <cellStyle name="표준 2 11" xfId="1088"/>
    <cellStyle name="표준 2 12" xfId="1089"/>
    <cellStyle name="표준 2 13" xfId="1090"/>
    <cellStyle name="표준 2 14" xfId="1091"/>
    <cellStyle name="표준 2 15" xfId="1092"/>
    <cellStyle name="표준 2 16" xfId="1093"/>
    <cellStyle name="표준 2 2" xfId="30"/>
    <cellStyle name="표준 2 2 10" xfId="1094"/>
    <cellStyle name="표준 2 2 11" xfId="1095"/>
    <cellStyle name="표준 2 2 12" xfId="1096"/>
    <cellStyle name="표준 2 2 2" xfId="1097"/>
    <cellStyle name="표준 2 2 2 10" xfId="1098"/>
    <cellStyle name="표준 2 2 2 11" xfId="1099"/>
    <cellStyle name="표준 2 2 2 2" xfId="1100"/>
    <cellStyle name="표준 2 2 2 3" xfId="1101"/>
    <cellStyle name="표준 2 2 2 4" xfId="1102"/>
    <cellStyle name="표준 2 2 2 5" xfId="1103"/>
    <cellStyle name="표준 2 2 2 6" xfId="1104"/>
    <cellStyle name="표준 2 2 2 7" xfId="1105"/>
    <cellStyle name="표준 2 2 2 8" xfId="1106"/>
    <cellStyle name="표준 2 2 2 9" xfId="1107"/>
    <cellStyle name="표준 2 2 3" xfId="1108"/>
    <cellStyle name="표준 2 2 4" xfId="1109"/>
    <cellStyle name="표준 2 2 5" xfId="1110"/>
    <cellStyle name="표준 2 2 6" xfId="1111"/>
    <cellStyle name="표준 2 2 7" xfId="1112"/>
    <cellStyle name="표준 2 2 8" xfId="1113"/>
    <cellStyle name="표준 2 2 9" xfId="1114"/>
    <cellStyle name="표준 2 2_3.주차장" xfId="1115"/>
    <cellStyle name="표준 2 3" xfId="1116"/>
    <cellStyle name="표준 2 3 10" xfId="1117"/>
    <cellStyle name="표준 2 3 11" xfId="1118"/>
    <cellStyle name="표준 2 3 2" xfId="1119"/>
    <cellStyle name="표준 2 3 3" xfId="1120"/>
    <cellStyle name="표준 2 3 4" xfId="1121"/>
    <cellStyle name="표준 2 3 5" xfId="1122"/>
    <cellStyle name="표준 2 3 6" xfId="1123"/>
    <cellStyle name="표준 2 3 7" xfId="1124"/>
    <cellStyle name="표준 2 3 8" xfId="1125"/>
    <cellStyle name="표준 2 3 9" xfId="1126"/>
    <cellStyle name="표준 2 4" xfId="1127"/>
    <cellStyle name="표준 2 4 10" xfId="1128"/>
    <cellStyle name="표준 2 4 11" xfId="1129"/>
    <cellStyle name="표준 2 4 2" xfId="1130"/>
    <cellStyle name="표준 2 4 3" xfId="1131"/>
    <cellStyle name="표준 2 4 4" xfId="1132"/>
    <cellStyle name="표준 2 4 5" xfId="1133"/>
    <cellStyle name="표준 2 4 6" xfId="1134"/>
    <cellStyle name="표준 2 4 7" xfId="1135"/>
    <cellStyle name="표준 2 4 8" xfId="1136"/>
    <cellStyle name="표준 2 4 9" xfId="1137"/>
    <cellStyle name="표준 2 5" xfId="1138"/>
    <cellStyle name="표준 2 5 10" xfId="1139"/>
    <cellStyle name="표준 2 5 11" xfId="1140"/>
    <cellStyle name="표준 2 5 2" xfId="1141"/>
    <cellStyle name="표준 2 5 2 10" xfId="1142"/>
    <cellStyle name="표준 2 5 2 11" xfId="1143"/>
    <cellStyle name="표준 2 5 2 2" xfId="1144"/>
    <cellStyle name="표준 2 5 2 3" xfId="1145"/>
    <cellStyle name="표준 2 5 2 4" xfId="1146"/>
    <cellStyle name="표준 2 5 2 5" xfId="1147"/>
    <cellStyle name="표준 2 5 2 6" xfId="1148"/>
    <cellStyle name="표준 2 5 2 7" xfId="1149"/>
    <cellStyle name="표준 2 5 2 8" xfId="1150"/>
    <cellStyle name="표준 2 5 2 9" xfId="1151"/>
    <cellStyle name="표준 2 5 3" xfId="1152"/>
    <cellStyle name="표준 2 5 4" xfId="1153"/>
    <cellStyle name="표준 2 5 5" xfId="1154"/>
    <cellStyle name="표준 2 5 6" xfId="1155"/>
    <cellStyle name="표준 2 5 7" xfId="1156"/>
    <cellStyle name="표준 2 5 8" xfId="1157"/>
    <cellStyle name="표준 2 5 9" xfId="1158"/>
    <cellStyle name="표준 2 6" xfId="1159"/>
    <cellStyle name="표준 2 6 10" xfId="1160"/>
    <cellStyle name="표준 2 6 11" xfId="1161"/>
    <cellStyle name="표준 2 6 2" xfId="1162"/>
    <cellStyle name="표준 2 6 3" xfId="1163"/>
    <cellStyle name="표준 2 6 4" xfId="1164"/>
    <cellStyle name="표준 2 6 5" xfId="1165"/>
    <cellStyle name="표준 2 6 6" xfId="1166"/>
    <cellStyle name="표준 2 6 7" xfId="1167"/>
    <cellStyle name="표준 2 6 8" xfId="1168"/>
    <cellStyle name="표준 2 6 9" xfId="1169"/>
    <cellStyle name="표준 2 7" xfId="1170"/>
    <cellStyle name="표준 2 8" xfId="1171"/>
    <cellStyle name="표준 2 9" xfId="1172"/>
    <cellStyle name="표준 2_8.우편물취급" xfId="1173"/>
    <cellStyle name="표준 3" xfId="1174"/>
    <cellStyle name="표준 3 10" xfId="1175"/>
    <cellStyle name="표준 3 11" xfId="1176"/>
    <cellStyle name="표준 3 12" xfId="1177"/>
    <cellStyle name="표준 3 2" xfId="1178"/>
    <cellStyle name="표준 3 2 10" xfId="1179"/>
    <cellStyle name="표준 3 2 11" xfId="1180"/>
    <cellStyle name="표준 3 2 2" xfId="1181"/>
    <cellStyle name="표준 3 2 3" xfId="1182"/>
    <cellStyle name="표준 3 2 4" xfId="1183"/>
    <cellStyle name="표준 3 2 5" xfId="1184"/>
    <cellStyle name="표준 3 2 6" xfId="1185"/>
    <cellStyle name="표준 3 2 7" xfId="1186"/>
    <cellStyle name="표준 3 2 8" xfId="1187"/>
    <cellStyle name="표준 3 2 9" xfId="1188"/>
    <cellStyle name="표준 3 3" xfId="1189"/>
    <cellStyle name="표준 3 3 10" xfId="1190"/>
    <cellStyle name="표준 3 3 11" xfId="1191"/>
    <cellStyle name="표준 3 3 2" xfId="1192"/>
    <cellStyle name="표준 3 3 3" xfId="1193"/>
    <cellStyle name="표준 3 3 4" xfId="1194"/>
    <cellStyle name="표준 3 3 5" xfId="1195"/>
    <cellStyle name="표준 3 3 6" xfId="1196"/>
    <cellStyle name="표준 3 3 7" xfId="1197"/>
    <cellStyle name="표준 3 3 8" xfId="1198"/>
    <cellStyle name="표준 3 3 9" xfId="1199"/>
    <cellStyle name="표준 3 4" xfId="1200"/>
    <cellStyle name="표준 3 5" xfId="1201"/>
    <cellStyle name="표준 3 6" xfId="1202"/>
    <cellStyle name="표준 3 7" xfId="1203"/>
    <cellStyle name="표준 3 8" xfId="1204"/>
    <cellStyle name="표준 3 9" xfId="1205"/>
    <cellStyle name="표준 4" xfId="31"/>
    <cellStyle name="표준 4 10" xfId="1206"/>
    <cellStyle name="표준 4 11" xfId="1207"/>
    <cellStyle name="표준 4 2" xfId="1208"/>
    <cellStyle name="표준 4 3" xfId="1209"/>
    <cellStyle name="표준 4 4" xfId="1210"/>
    <cellStyle name="표준 4 5" xfId="1211"/>
    <cellStyle name="표준 4 6" xfId="1212"/>
    <cellStyle name="표준 4 7" xfId="1213"/>
    <cellStyle name="표준 4 8" xfId="1214"/>
    <cellStyle name="표준 4 9" xfId="1215"/>
    <cellStyle name="표준 5" xfId="1216"/>
    <cellStyle name="표준 5 10" xfId="1217"/>
    <cellStyle name="표준 5 11" xfId="1218"/>
    <cellStyle name="표준 5 2" xfId="1219"/>
    <cellStyle name="표준 5 3" xfId="1220"/>
    <cellStyle name="표준 5 4" xfId="1221"/>
    <cellStyle name="표준 5 5" xfId="1222"/>
    <cellStyle name="표준 5 6" xfId="1223"/>
    <cellStyle name="표준 5 7" xfId="1224"/>
    <cellStyle name="표준 5 8" xfId="1225"/>
    <cellStyle name="표준 5 9" xfId="1226"/>
    <cellStyle name="표준 6" xfId="1247"/>
    <cellStyle name="표준 6 10" xfId="1227"/>
    <cellStyle name="표준 6 11" xfId="1228"/>
    <cellStyle name="표준 6 2" xfId="1229"/>
    <cellStyle name="표준 6 3" xfId="1230"/>
    <cellStyle name="표준 6 4" xfId="1231"/>
    <cellStyle name="표준 6 5" xfId="1232"/>
    <cellStyle name="표준 6 6" xfId="1233"/>
    <cellStyle name="표준 6 7" xfId="1234"/>
    <cellStyle name="표준 6 8" xfId="1235"/>
    <cellStyle name="표준 6 9" xfId="1236"/>
    <cellStyle name="표준 69" xfId="1237"/>
    <cellStyle name="표준 7" xfId="1238"/>
    <cellStyle name="표준 8" xfId="1239"/>
    <cellStyle name="표준 9" xfId="1240"/>
    <cellStyle name="표준_14-교육문화" xfId="12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788;&#49689;\38&#54924;&#51456;&#48708;\3&#44608;&#44600;&#54872;\97&#51452;&#48124;&#54869;&#51221;\97&#51452;&#48124;&#46321;&#47197;&#51064;&#44396;&#53685;&#44228;&#48372;&#44256;&#49436;(&#51064;&#49604;&#49548;&#51228;&#44277;&#50857;)\&#54252;&#523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rt/AppData/Local/Temp/HAMONITEMP/&#48537;&#51076;%20&#51228;59&#54924;%20&#51109;&#49688;&#53685;&#44228;&#50672;&#48372;(&#51109;&#49688;&#44368;&#50977;&#51648;&#50896;&#5239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서울청"/>
      <sheetName val="이직현황"/>
      <sheetName val="이직자명단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_견적서"/>
      <sheetName val="Cumene"/>
      <sheetName val="P&amp;A"/>
      <sheetName val="BPA"/>
      <sheetName val="CPB"/>
      <sheetName val="변동비"/>
      <sheetName val="감가상각비"/>
      <sheetName val="VXXXXXXX"/>
      <sheetName val="장기투자 계획및 예산"/>
      <sheetName val="장기투자 계획 항목별 내용"/>
      <sheetName val="Module1"/>
      <sheetName val="Beforesyy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합의서"/>
      <sheetName val="월별목표"/>
      <sheetName val="중점추진업무"/>
      <sheetName val="감가상각"/>
      <sheetName val="RE9604"/>
      <sheetName val="내역"/>
      <sheetName val="UR2-Calculation"/>
      <sheetName val="금액집계"/>
      <sheetName val="0006_FLT_IR_NAME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10월"/>
      <sheetName val="11월"/>
      <sheetName val="12월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pldt"/>
      <sheetName val="부대원명부(간부)"/>
      <sheetName val="Sheet2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Sheet1"/>
      <sheetName val="간부휴가가넹"/>
      <sheetName val="전역자"/>
      <sheetName val="아프냐"/>
      <sheetName val=""/>
      <sheetName val="신병100일위로휴가기간"/>
      <sheetName val="위로,청원휴가현황"/>
      <sheetName val="위로,청원휴가기간"/>
      <sheetName val="정기휴가현황"/>
      <sheetName val="연명부"/>
      <sheetName val="Sheet3"/>
      <sheetName val="07-29기 공개모집병 "/>
      <sheetName val="기초공"/>
      <sheetName val="기둥(원형)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BID"/>
      <sheetName val="휴가비,급량비"/>
      <sheetName val="I.설계조건"/>
      <sheetName val="교각계산"/>
      <sheetName val="부속동"/>
      <sheetName val="수량산출서"/>
      <sheetName val="총_"/>
      <sheetName val="재집"/>
      <sheetName val="직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 refreshError="1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 refreshError="1"/>
      <sheetData sheetId="2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인구및세대"/>
      <sheetName val="2.국적별외국인 "/>
      <sheetName val="3.각세(외제)"/>
      <sheetName val="4.5세(외제)"/>
      <sheetName val="5.5세외국인"/>
      <sheetName val="6.각세말소자"/>
      <sheetName val="1-1포천-동별-인구및세대 "/>
      <sheetName val="2-1포천(각세)(외제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학교총개황"/>
      <sheetName val="2.유치원"/>
      <sheetName val="3.초등학교"/>
      <sheetName val="4.중학교(국,공립)"/>
      <sheetName val="5.일반계고등학교(교육청에 자료 없음)"/>
      <sheetName val="6.특성화고등학교(교육청에 자료 없음)"/>
      <sheetName val="7.적령아동취학"/>
      <sheetName val="8.사설학원 및 독서실"/>
    </sheetNames>
    <sheetDataSet>
      <sheetData sheetId="0" refreshError="1"/>
      <sheetData sheetId="1">
        <row r="13">
          <cell r="B13">
            <v>1</v>
          </cell>
          <cell r="C13">
            <v>7</v>
          </cell>
          <cell r="E13">
            <v>47</v>
          </cell>
          <cell r="F13">
            <v>40</v>
          </cell>
          <cell r="H13">
            <v>0</v>
          </cell>
          <cell r="I13">
            <v>15</v>
          </cell>
          <cell r="K13">
            <v>1</v>
          </cell>
          <cell r="L13">
            <v>2</v>
          </cell>
          <cell r="T13">
            <v>6</v>
          </cell>
        </row>
        <row r="14">
          <cell r="B14">
            <v>1</v>
          </cell>
          <cell r="C14">
            <v>1</v>
          </cell>
          <cell r="E14">
            <v>1</v>
          </cell>
          <cell r="F14">
            <v>3</v>
          </cell>
          <cell r="H14">
            <v>0</v>
          </cell>
          <cell r="I14">
            <v>2</v>
          </cell>
          <cell r="K14">
            <v>0</v>
          </cell>
          <cell r="L14">
            <v>0</v>
          </cell>
          <cell r="T14">
            <v>1</v>
          </cell>
        </row>
        <row r="15">
          <cell r="B15">
            <v>2</v>
          </cell>
          <cell r="C15">
            <v>2</v>
          </cell>
          <cell r="E15">
            <v>9</v>
          </cell>
          <cell r="F15">
            <v>7</v>
          </cell>
          <cell r="H15">
            <v>0</v>
          </cell>
          <cell r="I15">
            <v>5</v>
          </cell>
          <cell r="K15">
            <v>0</v>
          </cell>
          <cell r="L15">
            <v>0</v>
          </cell>
          <cell r="T15">
            <v>2</v>
          </cell>
        </row>
        <row r="16">
          <cell r="B16">
            <v>1</v>
          </cell>
          <cell r="C16">
            <v>2</v>
          </cell>
          <cell r="E16">
            <v>7</v>
          </cell>
          <cell r="F16">
            <v>19</v>
          </cell>
          <cell r="H16">
            <v>0</v>
          </cell>
          <cell r="I16">
            <v>4</v>
          </cell>
          <cell r="K16">
            <v>0</v>
          </cell>
          <cell r="L16">
            <v>0</v>
          </cell>
          <cell r="T16">
            <v>2</v>
          </cell>
        </row>
        <row r="17">
          <cell r="B17">
            <v>1</v>
          </cell>
          <cell r="C17">
            <v>1</v>
          </cell>
          <cell r="E17">
            <v>5</v>
          </cell>
          <cell r="F17">
            <v>4</v>
          </cell>
          <cell r="H17">
            <v>0</v>
          </cell>
          <cell r="I17">
            <v>2</v>
          </cell>
          <cell r="K17">
            <v>0</v>
          </cell>
          <cell r="L17">
            <v>0</v>
          </cell>
          <cell r="T17">
            <v>1</v>
          </cell>
        </row>
        <row r="18">
          <cell r="B18">
            <v>1</v>
          </cell>
          <cell r="C18">
            <v>1</v>
          </cell>
          <cell r="E18">
            <v>3</v>
          </cell>
          <cell r="F18">
            <v>4</v>
          </cell>
          <cell r="H18">
            <v>0</v>
          </cell>
          <cell r="I18">
            <v>2</v>
          </cell>
          <cell r="K18">
            <v>0</v>
          </cell>
          <cell r="L18">
            <v>0</v>
          </cell>
          <cell r="T18">
            <v>1</v>
          </cell>
        </row>
        <row r="19">
          <cell r="B19">
            <v>1</v>
          </cell>
          <cell r="C19">
            <v>1</v>
          </cell>
          <cell r="E19">
            <v>6</v>
          </cell>
          <cell r="F19">
            <v>3</v>
          </cell>
          <cell r="H19">
            <v>0</v>
          </cell>
          <cell r="I19">
            <v>2</v>
          </cell>
          <cell r="K19">
            <v>0</v>
          </cell>
          <cell r="L19">
            <v>0</v>
          </cell>
          <cell r="T19">
            <v>1</v>
          </cell>
        </row>
      </sheetData>
      <sheetData sheetId="2">
        <row r="13">
          <cell r="B13">
            <v>2</v>
          </cell>
          <cell r="C13">
            <v>0</v>
          </cell>
          <cell r="D13">
            <v>25</v>
          </cell>
          <cell r="F13">
            <v>217</v>
          </cell>
          <cell r="G13">
            <v>250</v>
          </cell>
          <cell r="I13">
            <v>21</v>
          </cell>
          <cell r="J13">
            <v>19</v>
          </cell>
          <cell r="M13">
            <v>3</v>
          </cell>
          <cell r="N13">
            <v>4</v>
          </cell>
          <cell r="S13">
            <v>25</v>
          </cell>
        </row>
        <row r="14">
          <cell r="B14">
            <v>1</v>
          </cell>
          <cell r="C14">
            <v>0</v>
          </cell>
          <cell r="D14">
            <v>7</v>
          </cell>
          <cell r="F14">
            <v>45</v>
          </cell>
          <cell r="G14">
            <v>28</v>
          </cell>
          <cell r="I14">
            <v>6</v>
          </cell>
          <cell r="J14">
            <v>8</v>
          </cell>
          <cell r="M14">
            <v>2</v>
          </cell>
          <cell r="N14">
            <v>1</v>
          </cell>
          <cell r="S14">
            <v>7</v>
          </cell>
        </row>
        <row r="15">
          <cell r="B15">
            <v>1</v>
          </cell>
          <cell r="C15">
            <v>1</v>
          </cell>
          <cell r="D15">
            <v>10</v>
          </cell>
          <cell r="F15">
            <v>39</v>
          </cell>
          <cell r="G15">
            <v>26</v>
          </cell>
          <cell r="I15">
            <v>9</v>
          </cell>
          <cell r="J15">
            <v>10</v>
          </cell>
          <cell r="M15">
            <v>5</v>
          </cell>
          <cell r="N15">
            <v>1</v>
          </cell>
          <cell r="S15">
            <v>10</v>
          </cell>
        </row>
        <row r="16">
          <cell r="B16">
            <v>1</v>
          </cell>
          <cell r="C16">
            <v>0</v>
          </cell>
          <cell r="D16">
            <v>14</v>
          </cell>
          <cell r="F16">
            <v>127</v>
          </cell>
          <cell r="G16">
            <v>109</v>
          </cell>
          <cell r="I16">
            <v>11</v>
          </cell>
          <cell r="J16">
            <v>13</v>
          </cell>
          <cell r="M16">
            <v>2</v>
          </cell>
          <cell r="N16">
            <v>2</v>
          </cell>
          <cell r="S16">
            <v>14</v>
          </cell>
        </row>
        <row r="17">
          <cell r="B17">
            <v>1</v>
          </cell>
          <cell r="C17">
            <v>0</v>
          </cell>
          <cell r="D17">
            <v>7</v>
          </cell>
          <cell r="F17">
            <v>33</v>
          </cell>
          <cell r="G17">
            <v>18</v>
          </cell>
          <cell r="I17">
            <v>5</v>
          </cell>
          <cell r="J17">
            <v>6</v>
          </cell>
          <cell r="M17">
            <v>2</v>
          </cell>
          <cell r="N17">
            <v>2</v>
          </cell>
          <cell r="S17">
            <v>7</v>
          </cell>
        </row>
        <row r="18">
          <cell r="B18">
            <v>1</v>
          </cell>
          <cell r="C18">
            <v>0</v>
          </cell>
          <cell r="D18">
            <v>6</v>
          </cell>
          <cell r="F18">
            <v>20</v>
          </cell>
          <cell r="G18">
            <v>31</v>
          </cell>
          <cell r="I18">
            <v>4</v>
          </cell>
          <cell r="J18">
            <v>7</v>
          </cell>
          <cell r="M18">
            <v>2</v>
          </cell>
          <cell r="N18">
            <v>2</v>
          </cell>
          <cell r="S18">
            <v>6</v>
          </cell>
        </row>
        <row r="19">
          <cell r="B19">
            <v>1</v>
          </cell>
          <cell r="C19">
            <v>0</v>
          </cell>
          <cell r="D19">
            <v>7</v>
          </cell>
          <cell r="F19">
            <v>19</v>
          </cell>
          <cell r="G19">
            <v>27</v>
          </cell>
          <cell r="I19">
            <v>7</v>
          </cell>
          <cell r="J19">
            <v>4</v>
          </cell>
          <cell r="M19">
            <v>2</v>
          </cell>
          <cell r="N19">
            <v>1</v>
          </cell>
          <cell r="S19">
            <v>7</v>
          </cell>
        </row>
      </sheetData>
      <sheetData sheetId="3">
        <row r="13">
          <cell r="B13">
            <v>1</v>
          </cell>
          <cell r="C13">
            <v>0</v>
          </cell>
          <cell r="D13">
            <v>10</v>
          </cell>
          <cell r="F13">
            <v>90</v>
          </cell>
          <cell r="G13">
            <v>111</v>
          </cell>
          <cell r="I13">
            <v>7</v>
          </cell>
          <cell r="J13">
            <v>20</v>
          </cell>
          <cell r="L13">
            <v>1</v>
          </cell>
          <cell r="M13">
            <v>2</v>
          </cell>
          <cell r="T13">
            <v>10</v>
          </cell>
        </row>
        <row r="14">
          <cell r="B14">
            <v>1</v>
          </cell>
          <cell r="C14">
            <v>0</v>
          </cell>
          <cell r="D14">
            <v>4</v>
          </cell>
          <cell r="F14">
            <v>18</v>
          </cell>
          <cell r="G14">
            <v>12</v>
          </cell>
          <cell r="I14">
            <v>2</v>
          </cell>
          <cell r="J14">
            <v>8</v>
          </cell>
          <cell r="L14">
            <v>0</v>
          </cell>
          <cell r="M14">
            <v>0</v>
          </cell>
          <cell r="T14">
            <v>3</v>
          </cell>
        </row>
        <row r="15">
          <cell r="B15">
            <v>1</v>
          </cell>
          <cell r="C15">
            <v>0</v>
          </cell>
          <cell r="D15">
            <v>3</v>
          </cell>
          <cell r="F15">
            <v>18</v>
          </cell>
          <cell r="G15">
            <v>12</v>
          </cell>
          <cell r="I15">
            <v>6</v>
          </cell>
          <cell r="J15">
            <v>4</v>
          </cell>
          <cell r="L15">
            <v>1</v>
          </cell>
          <cell r="M15">
            <v>1</v>
          </cell>
          <cell r="T15">
            <v>3</v>
          </cell>
        </row>
        <row r="16">
          <cell r="B16">
            <v>1</v>
          </cell>
          <cell r="C16">
            <v>0</v>
          </cell>
          <cell r="D16">
            <v>7</v>
          </cell>
          <cell r="F16">
            <v>73</v>
          </cell>
          <cell r="G16">
            <v>51</v>
          </cell>
          <cell r="I16">
            <v>3</v>
          </cell>
          <cell r="J16">
            <v>15</v>
          </cell>
          <cell r="L16">
            <v>2</v>
          </cell>
          <cell r="M16">
            <v>1</v>
          </cell>
          <cell r="T16">
            <v>7</v>
          </cell>
        </row>
        <row r="17">
          <cell r="B17">
            <v>1</v>
          </cell>
          <cell r="C17">
            <v>0</v>
          </cell>
          <cell r="D17">
            <v>3</v>
          </cell>
          <cell r="F17">
            <v>10</v>
          </cell>
          <cell r="G17">
            <v>11</v>
          </cell>
          <cell r="I17">
            <v>4</v>
          </cell>
          <cell r="J17">
            <v>6</v>
          </cell>
          <cell r="L17">
            <v>1</v>
          </cell>
          <cell r="M17">
            <v>1</v>
          </cell>
          <cell r="T17">
            <v>3</v>
          </cell>
        </row>
        <row r="18">
          <cell r="B18">
            <v>1</v>
          </cell>
          <cell r="C18">
            <v>0</v>
          </cell>
          <cell r="D18">
            <v>3</v>
          </cell>
          <cell r="F18">
            <v>8</v>
          </cell>
          <cell r="G18">
            <v>7</v>
          </cell>
          <cell r="I18">
            <v>3</v>
          </cell>
          <cell r="J18">
            <v>6</v>
          </cell>
          <cell r="L18">
            <v>1</v>
          </cell>
          <cell r="M18">
            <v>1</v>
          </cell>
          <cell r="T18">
            <v>3</v>
          </cell>
        </row>
        <row r="19">
          <cell r="B19">
            <v>1</v>
          </cell>
          <cell r="C19">
            <v>0</v>
          </cell>
          <cell r="D19">
            <v>3</v>
          </cell>
          <cell r="F19">
            <v>6</v>
          </cell>
          <cell r="G19">
            <v>5</v>
          </cell>
          <cell r="I19">
            <v>5</v>
          </cell>
          <cell r="J19">
            <v>5</v>
          </cell>
          <cell r="L19">
            <v>1</v>
          </cell>
          <cell r="M19">
            <v>1</v>
          </cell>
          <cell r="T19">
            <v>3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="90" zoomScaleNormal="90" zoomScaleSheetLayoutView="100" workbookViewId="0">
      <selection activeCell="A13" sqref="A13"/>
    </sheetView>
  </sheetViews>
  <sheetFormatPr defaultRowHeight="13.5"/>
  <cols>
    <col min="1" max="1" width="14.5546875" style="42" customWidth="1"/>
    <col min="2" max="2" width="11.109375" style="42" customWidth="1"/>
    <col min="3" max="7" width="11.109375" style="41" customWidth="1"/>
    <col min="8" max="8" width="2.77734375" style="43" customWidth="1"/>
    <col min="9" max="15" width="8.44140625" style="41" customWidth="1"/>
    <col min="16" max="16" width="12.88671875" style="41" customWidth="1"/>
    <col min="17" max="16384" width="8.88671875" style="41"/>
  </cols>
  <sheetData>
    <row r="1" spans="1:17" s="2" customFormat="1" ht="45" customHeight="1">
      <c r="A1" s="406" t="s">
        <v>0</v>
      </c>
      <c r="B1" s="406"/>
      <c r="C1" s="406"/>
      <c r="D1" s="406"/>
      <c r="E1" s="406"/>
      <c r="F1" s="406"/>
      <c r="G1" s="406"/>
      <c r="H1" s="1"/>
      <c r="I1" s="407" t="s">
        <v>1</v>
      </c>
      <c r="J1" s="407"/>
      <c r="K1" s="407"/>
      <c r="L1" s="407"/>
      <c r="M1" s="407"/>
      <c r="N1" s="407"/>
      <c r="O1" s="407"/>
      <c r="P1" s="407"/>
    </row>
    <row r="2" spans="1:17" s="7" customFormat="1" ht="25.5" customHeight="1" thickBot="1">
      <c r="A2" s="3" t="s">
        <v>2</v>
      </c>
      <c r="B2" s="3"/>
      <c r="C2" s="4"/>
      <c r="D2" s="4"/>
      <c r="E2" s="3"/>
      <c r="F2" s="3"/>
      <c r="G2" s="3"/>
      <c r="H2" s="5"/>
      <c r="I2" s="3"/>
      <c r="J2" s="3"/>
      <c r="K2" s="3"/>
      <c r="L2" s="3"/>
      <c r="M2" s="3"/>
      <c r="N2" s="3"/>
      <c r="O2" s="3"/>
      <c r="P2" s="6" t="s">
        <v>3</v>
      </c>
    </row>
    <row r="3" spans="1:17" s="7" customFormat="1" ht="17.100000000000001" customHeight="1" thickTop="1">
      <c r="A3" s="8" t="s">
        <v>4</v>
      </c>
      <c r="B3" s="9" t="s">
        <v>5</v>
      </c>
      <c r="C3" s="10" t="s">
        <v>6</v>
      </c>
      <c r="D3" s="10" t="s">
        <v>7</v>
      </c>
      <c r="E3" s="408" t="s">
        <v>8</v>
      </c>
      <c r="F3" s="409"/>
      <c r="G3" s="409"/>
      <c r="H3" s="9"/>
      <c r="I3" s="410" t="s">
        <v>9</v>
      </c>
      <c r="J3" s="410"/>
      <c r="K3" s="410"/>
      <c r="L3" s="410"/>
      <c r="M3" s="410"/>
      <c r="N3" s="410"/>
      <c r="O3" s="411"/>
      <c r="P3" s="11" t="s">
        <v>10</v>
      </c>
    </row>
    <row r="4" spans="1:17" s="7" customFormat="1" ht="17.100000000000001" customHeight="1">
      <c r="A4" s="8" t="s">
        <v>11</v>
      </c>
      <c r="B4" s="9"/>
      <c r="C4" s="12" t="s">
        <v>12</v>
      </c>
      <c r="D4" s="12"/>
      <c r="E4" s="412" t="s">
        <v>13</v>
      </c>
      <c r="F4" s="413"/>
      <c r="G4" s="413"/>
      <c r="H4" s="9"/>
      <c r="I4" s="13" t="s">
        <v>14</v>
      </c>
      <c r="J4" s="414" t="s">
        <v>15</v>
      </c>
      <c r="K4" s="415"/>
      <c r="L4" s="416"/>
      <c r="M4" s="414" t="s">
        <v>16</v>
      </c>
      <c r="N4" s="415"/>
      <c r="O4" s="416"/>
      <c r="P4" s="14" t="s">
        <v>17</v>
      </c>
    </row>
    <row r="5" spans="1:17" s="7" customFormat="1" ht="17.100000000000001" customHeight="1">
      <c r="A5" s="8" t="s">
        <v>18</v>
      </c>
      <c r="B5" s="12" t="s">
        <v>19</v>
      </c>
      <c r="C5" s="12" t="s">
        <v>20</v>
      </c>
      <c r="D5" s="12" t="s">
        <v>19</v>
      </c>
      <c r="E5" s="15" t="s">
        <v>21</v>
      </c>
      <c r="F5" s="15" t="s">
        <v>22</v>
      </c>
      <c r="G5" s="9" t="s">
        <v>23</v>
      </c>
      <c r="H5" s="9"/>
      <c r="I5" s="15"/>
      <c r="J5" s="9" t="s">
        <v>21</v>
      </c>
      <c r="K5" s="16" t="s">
        <v>22</v>
      </c>
      <c r="L5" s="15" t="s">
        <v>23</v>
      </c>
      <c r="M5" s="9" t="s">
        <v>21</v>
      </c>
      <c r="N5" s="16" t="s">
        <v>22</v>
      </c>
      <c r="O5" s="17" t="s">
        <v>23</v>
      </c>
      <c r="P5" s="14" t="s">
        <v>24</v>
      </c>
    </row>
    <row r="6" spans="1:17" s="7" customFormat="1" ht="17.100000000000001" customHeight="1">
      <c r="A6" s="18" t="s">
        <v>25</v>
      </c>
      <c r="B6" s="19" t="s">
        <v>26</v>
      </c>
      <c r="C6" s="19" t="s">
        <v>27</v>
      </c>
      <c r="D6" s="19" t="s">
        <v>28</v>
      </c>
      <c r="E6" s="20" t="s">
        <v>29</v>
      </c>
      <c r="F6" s="20" t="s">
        <v>30</v>
      </c>
      <c r="G6" s="21" t="s">
        <v>31</v>
      </c>
      <c r="H6" s="9"/>
      <c r="I6" s="20" t="s">
        <v>29</v>
      </c>
      <c r="J6" s="21" t="s">
        <v>29</v>
      </c>
      <c r="K6" s="19" t="s">
        <v>30</v>
      </c>
      <c r="L6" s="20" t="s">
        <v>31</v>
      </c>
      <c r="M6" s="21" t="s">
        <v>29</v>
      </c>
      <c r="N6" s="19" t="s">
        <v>30</v>
      </c>
      <c r="O6" s="21" t="s">
        <v>31</v>
      </c>
      <c r="P6" s="22" t="s">
        <v>32</v>
      </c>
    </row>
    <row r="7" spans="1:17" s="7" customFormat="1" ht="41.25" customHeight="1">
      <c r="A7" s="15">
        <v>2014</v>
      </c>
      <c r="B7" s="23">
        <v>25</v>
      </c>
      <c r="C7" s="23">
        <v>122</v>
      </c>
      <c r="D7" s="23">
        <v>146</v>
      </c>
      <c r="E7" s="23">
        <v>1601</v>
      </c>
      <c r="F7" s="23">
        <v>785</v>
      </c>
      <c r="G7" s="23">
        <v>816</v>
      </c>
      <c r="H7" s="23"/>
      <c r="I7" s="23">
        <v>263</v>
      </c>
      <c r="J7" s="23">
        <v>214</v>
      </c>
      <c r="K7" s="23">
        <v>96</v>
      </c>
      <c r="L7" s="23">
        <v>118</v>
      </c>
      <c r="M7" s="23">
        <v>49</v>
      </c>
      <c r="N7" s="23">
        <v>32</v>
      </c>
      <c r="O7" s="23">
        <v>17</v>
      </c>
      <c r="P7" s="23">
        <v>7.481308411214953</v>
      </c>
      <c r="Q7" s="24"/>
    </row>
    <row r="8" spans="1:17" s="7" customFormat="1" ht="41.25" customHeight="1">
      <c r="A8" s="15">
        <v>2015</v>
      </c>
      <c r="B8" s="23">
        <v>25</v>
      </c>
      <c r="C8" s="23">
        <v>124</v>
      </c>
      <c r="D8" s="23">
        <v>123</v>
      </c>
      <c r="E8" s="23">
        <v>1667</v>
      </c>
      <c r="F8" s="23">
        <v>833</v>
      </c>
      <c r="G8" s="23">
        <v>834</v>
      </c>
      <c r="H8" s="23"/>
      <c r="I8" s="23">
        <v>276</v>
      </c>
      <c r="J8" s="23">
        <v>226</v>
      </c>
      <c r="K8" s="23">
        <v>98</v>
      </c>
      <c r="L8" s="23">
        <v>128</v>
      </c>
      <c r="M8" s="23">
        <v>50</v>
      </c>
      <c r="N8" s="23">
        <v>31</v>
      </c>
      <c r="O8" s="23">
        <v>19</v>
      </c>
      <c r="P8" s="23">
        <v>7.3761061946902657</v>
      </c>
      <c r="Q8" s="24"/>
    </row>
    <row r="9" spans="1:17" s="7" customFormat="1" ht="41.25" customHeight="1">
      <c r="A9" s="15">
        <v>2016</v>
      </c>
      <c r="B9" s="25">
        <v>24</v>
      </c>
      <c r="C9" s="25">
        <v>125</v>
      </c>
      <c r="D9" s="25">
        <v>137</v>
      </c>
      <c r="E9" s="25">
        <v>1504</v>
      </c>
      <c r="F9" s="25">
        <v>756</v>
      </c>
      <c r="G9" s="25">
        <v>748</v>
      </c>
      <c r="H9" s="25"/>
      <c r="I9" s="25">
        <v>280</v>
      </c>
      <c r="J9" s="25">
        <v>229</v>
      </c>
      <c r="K9" s="25">
        <v>99</v>
      </c>
      <c r="L9" s="25">
        <v>130</v>
      </c>
      <c r="M9" s="25">
        <v>51</v>
      </c>
      <c r="N9" s="25">
        <v>33</v>
      </c>
      <c r="O9" s="25">
        <v>18</v>
      </c>
      <c r="P9" s="25">
        <v>7.54607566373378</v>
      </c>
      <c r="Q9" s="24"/>
    </row>
    <row r="10" spans="1:17" s="7" customFormat="1" ht="41.25" customHeight="1">
      <c r="A10" s="15">
        <v>2017</v>
      </c>
      <c r="B10" s="25">
        <v>24</v>
      </c>
      <c r="C10" s="25">
        <v>124</v>
      </c>
      <c r="D10" s="25">
        <v>138</v>
      </c>
      <c r="E10" s="25">
        <v>1626</v>
      </c>
      <c r="F10" s="25">
        <v>828</v>
      </c>
      <c r="G10" s="25">
        <v>798</v>
      </c>
      <c r="H10" s="25"/>
      <c r="I10" s="25">
        <v>285</v>
      </c>
      <c r="J10" s="25">
        <v>234</v>
      </c>
      <c r="K10" s="25">
        <v>92</v>
      </c>
      <c r="L10" s="25">
        <v>142</v>
      </c>
      <c r="M10" s="25">
        <v>51</v>
      </c>
      <c r="N10" s="25">
        <v>32</v>
      </c>
      <c r="O10" s="25">
        <v>19</v>
      </c>
      <c r="P10" s="25">
        <v>6</v>
      </c>
      <c r="Q10" s="24"/>
    </row>
    <row r="11" spans="1:17" s="7" customFormat="1" ht="41.25" customHeight="1">
      <c r="A11" s="363">
        <v>2018</v>
      </c>
      <c r="B11" s="25">
        <v>24</v>
      </c>
      <c r="C11" s="25">
        <v>123</v>
      </c>
      <c r="D11" s="25">
        <v>116</v>
      </c>
      <c r="E11" s="25">
        <v>1610</v>
      </c>
      <c r="F11" s="25">
        <v>808</v>
      </c>
      <c r="G11" s="25">
        <v>802</v>
      </c>
      <c r="H11" s="25"/>
      <c r="I11" s="25">
        <v>285</v>
      </c>
      <c r="J11" s="25">
        <v>239</v>
      </c>
      <c r="K11" s="25">
        <v>92</v>
      </c>
      <c r="L11" s="25">
        <v>147</v>
      </c>
      <c r="M11" s="25">
        <v>46</v>
      </c>
      <c r="N11" s="25">
        <v>24</v>
      </c>
      <c r="O11" s="25">
        <v>22</v>
      </c>
      <c r="P11" s="25">
        <v>6.7364016736401675</v>
      </c>
      <c r="Q11" s="24"/>
    </row>
    <row r="12" spans="1:17" s="7" customFormat="1" ht="41.25" customHeight="1">
      <c r="A12" s="365">
        <v>2019</v>
      </c>
      <c r="B12" s="26">
        <f>SUM(B13:B19)</f>
        <v>23</v>
      </c>
      <c r="C12" s="26">
        <f t="shared" ref="C12:G12" si="0">SUM(C13:C19)</f>
        <v>124</v>
      </c>
      <c r="D12" s="26">
        <f t="shared" si="0"/>
        <v>122</v>
      </c>
      <c r="E12" s="26">
        <f t="shared" si="0"/>
        <v>1579</v>
      </c>
      <c r="F12" s="26">
        <f t="shared" si="0"/>
        <v>801</v>
      </c>
      <c r="G12" s="26">
        <f t="shared" si="0"/>
        <v>778</v>
      </c>
      <c r="H12" s="26"/>
      <c r="I12" s="26">
        <f t="shared" ref="I12:O12" si="1">SUM(I13:I19)</f>
        <v>304</v>
      </c>
      <c r="J12" s="26">
        <f t="shared" si="1"/>
        <v>256</v>
      </c>
      <c r="K12" s="26">
        <f t="shared" si="1"/>
        <v>93</v>
      </c>
      <c r="L12" s="26">
        <f t="shared" si="1"/>
        <v>163</v>
      </c>
      <c r="M12" s="26">
        <f t="shared" si="1"/>
        <v>48</v>
      </c>
      <c r="N12" s="26">
        <f t="shared" si="1"/>
        <v>26</v>
      </c>
      <c r="O12" s="26">
        <f t="shared" si="1"/>
        <v>22</v>
      </c>
      <c r="P12" s="26">
        <f>E12/J12</f>
        <v>6.16796875</v>
      </c>
      <c r="Q12" s="27"/>
    </row>
    <row r="13" spans="1:17" s="29" customFormat="1" ht="41.25" customHeight="1">
      <c r="A13" s="370" t="s">
        <v>449</v>
      </c>
      <c r="B13" s="25">
        <f>SUM('[3]2.유치원'!B13+'[3]3.초등학교'!B13:C13+'[3]4.중학교(국,공립)'!B13:C13)</f>
        <v>4</v>
      </c>
      <c r="C13" s="25">
        <f>SUM('[3]2.유치원'!C13+'[3]3.초등학교'!D13+'[3]4.중학교(국,공립)'!D13)</f>
        <v>42</v>
      </c>
      <c r="D13" s="25">
        <f>SUM('[3]2.유치원'!T13+'[3]3.초등학교'!S13+'[3]4.중학교(국,공립)'!T13)</f>
        <v>41</v>
      </c>
      <c r="E13" s="25">
        <f>SUM(F13:G13)</f>
        <v>755</v>
      </c>
      <c r="F13" s="25">
        <f>SUM('[3]2.유치원'!E13+'[3]3.초등학교'!F13+'[3]4.중학교(국,공립)'!F13)</f>
        <v>354</v>
      </c>
      <c r="G13" s="25">
        <f>SUM('[3]2.유치원'!F13+'[3]3.초등학교'!G13+'[3]4.중학교(국,공립)'!G13)</f>
        <v>401</v>
      </c>
      <c r="H13" s="25"/>
      <c r="I13" s="25">
        <f>SUM(J13,M13)</f>
        <v>95</v>
      </c>
      <c r="J13" s="25">
        <f>SUM(K13:L13)</f>
        <v>82</v>
      </c>
      <c r="K13" s="25">
        <f>SUM('[3]2.유치원'!H13+'[3]3.초등학교'!I13+'[3]4.중학교(국,공립)'!I13)</f>
        <v>28</v>
      </c>
      <c r="L13" s="25">
        <f>SUM('[3]2.유치원'!I13+'[3]3.초등학교'!J13+'[3]4.중학교(국,공립)'!J13)</f>
        <v>54</v>
      </c>
      <c r="M13" s="25">
        <f>SUM(N13:O13)</f>
        <v>13</v>
      </c>
      <c r="N13" s="25">
        <f>SUM('[3]2.유치원'!K13+'[3]3.초등학교'!M13+'[3]4.중학교(국,공립)'!L13)</f>
        <v>5</v>
      </c>
      <c r="O13" s="25">
        <f>SUM('[3]2.유치원'!L13+'[3]3.초등학교'!N13+'[3]4.중학교(국,공립)'!M13)</f>
        <v>8</v>
      </c>
      <c r="P13" s="25">
        <f>E13/J13</f>
        <v>9.2073170731707314</v>
      </c>
    </row>
    <row r="14" spans="1:17" s="31" customFormat="1" ht="41.25" customHeight="1">
      <c r="A14" s="370" t="s">
        <v>34</v>
      </c>
      <c r="B14" s="25">
        <f>SUM('[3]2.유치원'!B14+'[3]3.초등학교'!B14:C14+'[3]4.중학교(국,공립)'!B14:C14)</f>
        <v>3</v>
      </c>
      <c r="C14" s="25">
        <f>SUM('[3]2.유치원'!C14+'[3]3.초등학교'!D14+'[3]4.중학교(국,공립)'!D14)</f>
        <v>12</v>
      </c>
      <c r="D14" s="25">
        <f>SUM('[3]2.유치원'!T14+'[3]3.초등학교'!S14+'[3]4.중학교(국,공립)'!T14)</f>
        <v>11</v>
      </c>
      <c r="E14" s="25">
        <f t="shared" ref="E14:E19" si="2">SUM(F14:G14)</f>
        <v>107</v>
      </c>
      <c r="F14" s="25">
        <f>SUM('[3]2.유치원'!E14+'[3]3.초등학교'!F14+'[3]4.중학교(국,공립)'!F14)</f>
        <v>64</v>
      </c>
      <c r="G14" s="25">
        <f>SUM('[3]2.유치원'!F14+'[3]3.초등학교'!G14+'[3]4.중학교(국,공립)'!G14)</f>
        <v>43</v>
      </c>
      <c r="H14" s="30"/>
      <c r="I14" s="25">
        <f t="shared" ref="I14:I19" si="3">SUM(J14,M14)</f>
        <v>29</v>
      </c>
      <c r="J14" s="25">
        <f t="shared" ref="J14:J19" si="4">SUM(K14:L14)</f>
        <v>26</v>
      </c>
      <c r="K14" s="25">
        <f>SUM('[3]2.유치원'!H14+'[3]3.초등학교'!I14+'[3]4.중학교(국,공립)'!I14)</f>
        <v>8</v>
      </c>
      <c r="L14" s="25">
        <f>SUM('[3]2.유치원'!I14+'[3]3.초등학교'!J14+'[3]4.중학교(국,공립)'!J14)</f>
        <v>18</v>
      </c>
      <c r="M14" s="25">
        <f t="shared" ref="M14:M19" si="5">SUM(N14:O14)</f>
        <v>3</v>
      </c>
      <c r="N14" s="25">
        <f>SUM('[3]2.유치원'!K14+'[3]3.초등학교'!M14+'[3]4.중학교(국,공립)'!L14)</f>
        <v>2</v>
      </c>
      <c r="O14" s="25">
        <f>SUM('[3]2.유치원'!L14+'[3]3.초등학교'!N14+'[3]4.중학교(국,공립)'!M14)</f>
        <v>1</v>
      </c>
      <c r="P14" s="25">
        <f t="shared" ref="P14:P19" si="6">E14/J14</f>
        <v>4.115384615384615</v>
      </c>
    </row>
    <row r="15" spans="1:17" s="32" customFormat="1" ht="41.25" customHeight="1">
      <c r="A15" s="370" t="s">
        <v>35</v>
      </c>
      <c r="B15" s="25">
        <f>SUM('[3]2.유치원'!B15+'[3]3.초등학교'!B15:C15+'[3]4.중학교(국,공립)'!B15:C15)</f>
        <v>4</v>
      </c>
      <c r="C15" s="25">
        <f>SUM('[3]2.유치원'!C15+'[3]3.초등학교'!D15+'[3]4.중학교(국,공립)'!D15)</f>
        <v>15</v>
      </c>
      <c r="D15" s="25">
        <f>SUM('[3]2.유치원'!T15+'[3]3.초등학교'!S15+'[3]4.중학교(국,공립)'!T15)</f>
        <v>15</v>
      </c>
      <c r="E15" s="25">
        <f t="shared" si="2"/>
        <v>111</v>
      </c>
      <c r="F15" s="25">
        <f>SUM('[3]2.유치원'!E15+'[3]3.초등학교'!F15+'[3]4.중학교(국,공립)'!F15)</f>
        <v>66</v>
      </c>
      <c r="G15" s="25">
        <f>SUM('[3]2.유치원'!F15+'[3]3.초등학교'!G15+'[3]4.중학교(국,공립)'!G15)</f>
        <v>45</v>
      </c>
      <c r="H15" s="30"/>
      <c r="I15" s="25">
        <f t="shared" si="3"/>
        <v>42</v>
      </c>
      <c r="J15" s="25">
        <f t="shared" si="4"/>
        <v>34</v>
      </c>
      <c r="K15" s="25">
        <f>SUM('[3]2.유치원'!H15+'[3]3.초등학교'!I15+'[3]4.중학교(국,공립)'!I15)</f>
        <v>15</v>
      </c>
      <c r="L15" s="25">
        <f>SUM('[3]2.유치원'!I15+'[3]3.초등학교'!J15+'[3]4.중학교(국,공립)'!J15)</f>
        <v>19</v>
      </c>
      <c r="M15" s="25">
        <f t="shared" si="5"/>
        <v>8</v>
      </c>
      <c r="N15" s="25">
        <f>SUM('[3]2.유치원'!K15+'[3]3.초등학교'!M15+'[3]4.중학교(국,공립)'!L15)</f>
        <v>6</v>
      </c>
      <c r="O15" s="25">
        <f>SUM('[3]2.유치원'!L15+'[3]3.초등학교'!N15+'[3]4.중학교(국,공립)'!M15)</f>
        <v>2</v>
      </c>
      <c r="P15" s="25">
        <f t="shared" si="6"/>
        <v>3.2647058823529411</v>
      </c>
    </row>
    <row r="16" spans="1:17" s="32" customFormat="1" ht="41.25" customHeight="1">
      <c r="A16" s="370" t="s">
        <v>36</v>
      </c>
      <c r="B16" s="25">
        <f>SUM('[3]2.유치원'!B16+'[3]3.초등학교'!B16:C16+'[3]4.중학교(국,공립)'!B16:C16)</f>
        <v>3</v>
      </c>
      <c r="C16" s="25">
        <f>SUM('[3]2.유치원'!C16+'[3]3.초등학교'!D16+'[3]4.중학교(국,공립)'!D16)</f>
        <v>23</v>
      </c>
      <c r="D16" s="25">
        <f>SUM('[3]2.유치원'!T16+'[3]3.초등학교'!S16+'[3]4.중학교(국,공립)'!T16)</f>
        <v>23</v>
      </c>
      <c r="E16" s="25">
        <f t="shared" si="2"/>
        <v>386</v>
      </c>
      <c r="F16" s="25">
        <f>SUM('[3]2.유치원'!E16+'[3]3.초등학교'!F16+'[3]4.중학교(국,공립)'!F16)</f>
        <v>207</v>
      </c>
      <c r="G16" s="25">
        <f>SUM('[3]2.유치원'!F16+'[3]3.초등학교'!G16+'[3]4.중학교(국,공립)'!G16)</f>
        <v>179</v>
      </c>
      <c r="H16" s="30"/>
      <c r="I16" s="25">
        <f t="shared" si="3"/>
        <v>53</v>
      </c>
      <c r="J16" s="25">
        <f t="shared" si="4"/>
        <v>46</v>
      </c>
      <c r="K16" s="25">
        <f>SUM('[3]2.유치원'!H16+'[3]3.초등학교'!I16+'[3]4.중학교(국,공립)'!I16)</f>
        <v>14</v>
      </c>
      <c r="L16" s="25">
        <f>SUM('[3]2.유치원'!I16+'[3]3.초등학교'!J16+'[3]4.중학교(국,공립)'!J16)</f>
        <v>32</v>
      </c>
      <c r="M16" s="25">
        <f t="shared" si="5"/>
        <v>7</v>
      </c>
      <c r="N16" s="25">
        <f>SUM('[3]2.유치원'!K16+'[3]3.초등학교'!M16+'[3]4.중학교(국,공립)'!L16)</f>
        <v>4</v>
      </c>
      <c r="O16" s="25">
        <f>SUM('[3]2.유치원'!L16+'[3]3.초등학교'!N16+'[3]4.중학교(국,공립)'!M16)</f>
        <v>3</v>
      </c>
      <c r="P16" s="25">
        <f t="shared" si="6"/>
        <v>8.3913043478260878</v>
      </c>
    </row>
    <row r="17" spans="1:16" s="32" customFormat="1" ht="41.25" customHeight="1">
      <c r="A17" s="370" t="s">
        <v>37</v>
      </c>
      <c r="B17" s="25">
        <f>SUM('[3]2.유치원'!B17+'[3]3.초등학교'!B17:C17+'[3]4.중학교(국,공립)'!B17:C17)</f>
        <v>3</v>
      </c>
      <c r="C17" s="25">
        <f>SUM('[3]2.유치원'!C17+'[3]3.초등학교'!D17+'[3]4.중학교(국,공립)'!D17)</f>
        <v>11</v>
      </c>
      <c r="D17" s="25">
        <f>SUM('[3]2.유치원'!T17+'[3]3.초등학교'!S17+'[3]4.중학교(국,공립)'!T17)</f>
        <v>11</v>
      </c>
      <c r="E17" s="25">
        <f t="shared" si="2"/>
        <v>81</v>
      </c>
      <c r="F17" s="25">
        <f>SUM('[3]2.유치원'!E17+'[3]3.초등학교'!F17+'[3]4.중학교(국,공립)'!F17)</f>
        <v>48</v>
      </c>
      <c r="G17" s="25">
        <f>SUM('[3]2.유치원'!F17+'[3]3.초등학교'!G17+'[3]4.중학교(국,공립)'!G17)</f>
        <v>33</v>
      </c>
      <c r="H17" s="30"/>
      <c r="I17" s="25">
        <f t="shared" si="3"/>
        <v>29</v>
      </c>
      <c r="J17" s="25">
        <f t="shared" si="4"/>
        <v>23</v>
      </c>
      <c r="K17" s="25">
        <f>SUM('[3]2.유치원'!H17+'[3]3.초등학교'!I17+'[3]4.중학교(국,공립)'!I17)</f>
        <v>9</v>
      </c>
      <c r="L17" s="25">
        <f>SUM('[3]2.유치원'!I17+'[3]3.초등학교'!J17+'[3]4.중학교(국,공립)'!J17)</f>
        <v>14</v>
      </c>
      <c r="M17" s="25">
        <f t="shared" si="5"/>
        <v>6</v>
      </c>
      <c r="N17" s="25">
        <f>SUM('[3]2.유치원'!K17+'[3]3.초등학교'!M17+'[3]4.중학교(국,공립)'!L17)</f>
        <v>3</v>
      </c>
      <c r="O17" s="25">
        <f>SUM('[3]2.유치원'!L17+'[3]3.초등학교'!N17+'[3]4.중학교(국,공립)'!M17)</f>
        <v>3</v>
      </c>
      <c r="P17" s="25">
        <f t="shared" si="6"/>
        <v>3.5217391304347827</v>
      </c>
    </row>
    <row r="18" spans="1:16" s="32" customFormat="1" ht="41.25" customHeight="1">
      <c r="A18" s="370" t="s">
        <v>38</v>
      </c>
      <c r="B18" s="25">
        <f>SUM('[3]2.유치원'!B18+'[3]3.초등학교'!B18:C18+'[3]4.중학교(국,공립)'!B18:C18)</f>
        <v>3</v>
      </c>
      <c r="C18" s="25">
        <f>SUM('[3]2.유치원'!C18+'[3]3.초등학교'!D18+'[3]4.중학교(국,공립)'!D18)</f>
        <v>10</v>
      </c>
      <c r="D18" s="25">
        <f>SUM('[3]2.유치원'!T18+'[3]3.초등학교'!S18+'[3]4.중학교(국,공립)'!T18)</f>
        <v>10</v>
      </c>
      <c r="E18" s="25">
        <f t="shared" si="2"/>
        <v>73</v>
      </c>
      <c r="F18" s="25">
        <f>SUM('[3]2.유치원'!E18+'[3]3.초등학교'!F18+'[3]4.중학교(국,공립)'!F18)</f>
        <v>31</v>
      </c>
      <c r="G18" s="25">
        <f>SUM('[3]2.유치원'!F18+'[3]3.초등학교'!G18+'[3]4.중학교(국,공립)'!G18)</f>
        <v>42</v>
      </c>
      <c r="H18" s="30"/>
      <c r="I18" s="25">
        <f t="shared" si="3"/>
        <v>28</v>
      </c>
      <c r="J18" s="25">
        <f t="shared" si="4"/>
        <v>22</v>
      </c>
      <c r="K18" s="25">
        <f>SUM('[3]2.유치원'!H18+'[3]3.초등학교'!I18+'[3]4.중학교(국,공립)'!I18)</f>
        <v>7</v>
      </c>
      <c r="L18" s="25">
        <f>SUM('[3]2.유치원'!I18+'[3]3.초등학교'!J18+'[3]4.중학교(국,공립)'!J18)</f>
        <v>15</v>
      </c>
      <c r="M18" s="25">
        <f t="shared" si="5"/>
        <v>6</v>
      </c>
      <c r="N18" s="25">
        <f>SUM('[3]2.유치원'!K18+'[3]3.초등학교'!M18+'[3]4.중학교(국,공립)'!L18)</f>
        <v>3</v>
      </c>
      <c r="O18" s="25">
        <f>SUM('[3]2.유치원'!L18+'[3]3.초등학교'!N18+'[3]4.중학교(국,공립)'!M18)</f>
        <v>3</v>
      </c>
      <c r="P18" s="25">
        <f t="shared" si="6"/>
        <v>3.3181818181818183</v>
      </c>
    </row>
    <row r="19" spans="1:16" s="32" customFormat="1" ht="41.25" customHeight="1" thickBot="1">
      <c r="A19" s="33" t="s">
        <v>39</v>
      </c>
      <c r="B19" s="34">
        <f>SUM('[3]2.유치원'!B19+'[3]3.초등학교'!B19:C19+'[3]4.중학교(국,공립)'!B19:C19)</f>
        <v>3</v>
      </c>
      <c r="C19" s="35">
        <f>SUM('[3]2.유치원'!C19+'[3]3.초등학교'!D19+'[3]4.중학교(국,공립)'!D19)</f>
        <v>11</v>
      </c>
      <c r="D19" s="35">
        <f>SUM('[3]2.유치원'!T19+'[3]3.초등학교'!S19+'[3]4.중학교(국,공립)'!T19)</f>
        <v>11</v>
      </c>
      <c r="E19" s="35">
        <f t="shared" si="2"/>
        <v>66</v>
      </c>
      <c r="F19" s="35">
        <f>SUM('[3]2.유치원'!E19+'[3]3.초등학교'!F19+'[3]4.중학교(국,공립)'!F19)</f>
        <v>31</v>
      </c>
      <c r="G19" s="35">
        <f>SUM('[3]2.유치원'!F19+'[3]3.초등학교'!G19+'[3]4.중학교(국,공립)'!G19)</f>
        <v>35</v>
      </c>
      <c r="H19" s="30"/>
      <c r="I19" s="35">
        <f t="shared" si="3"/>
        <v>28</v>
      </c>
      <c r="J19" s="35">
        <f t="shared" si="4"/>
        <v>23</v>
      </c>
      <c r="K19" s="35">
        <f>SUM('[3]2.유치원'!H19+'[3]3.초등학교'!I19+'[3]4.중학교(국,공립)'!I19)</f>
        <v>12</v>
      </c>
      <c r="L19" s="35">
        <f>SUM('[3]2.유치원'!I19+'[3]3.초등학교'!J19+'[3]4.중학교(국,공립)'!J19)</f>
        <v>11</v>
      </c>
      <c r="M19" s="35">
        <f t="shared" si="5"/>
        <v>5</v>
      </c>
      <c r="N19" s="35">
        <f>SUM('[3]2.유치원'!K19+'[3]3.초등학교'!M19+'[3]4.중학교(국,공립)'!L19)</f>
        <v>3</v>
      </c>
      <c r="O19" s="35">
        <f>SUM('[3]2.유치원'!L19+'[3]3.초등학교'!N19+'[3]4.중학교(국,공립)'!M19)</f>
        <v>2</v>
      </c>
      <c r="P19" s="35">
        <f t="shared" si="6"/>
        <v>2.8695652173913042</v>
      </c>
    </row>
    <row r="20" spans="1:16" ht="12" customHeight="1" thickTop="1">
      <c r="A20" s="36" t="s">
        <v>40</v>
      </c>
      <c r="B20" s="37"/>
      <c r="C20" s="37"/>
      <c r="D20" s="37"/>
      <c r="E20" s="37"/>
      <c r="F20" s="38"/>
      <c r="G20" s="37"/>
      <c r="H20" s="39"/>
      <c r="I20" s="38"/>
      <c r="J20" s="40"/>
      <c r="K20" s="40"/>
      <c r="L20" s="40"/>
      <c r="M20" s="40"/>
      <c r="N20" s="40"/>
      <c r="O20" s="40"/>
      <c r="P20" s="37"/>
    </row>
    <row r="21" spans="1:16">
      <c r="B21" s="41"/>
      <c r="H21" s="41"/>
    </row>
    <row r="22" spans="1:16">
      <c r="B22" s="41"/>
      <c r="H22" s="41"/>
    </row>
    <row r="23" spans="1:16">
      <c r="B23" s="41"/>
      <c r="H23" s="41"/>
    </row>
    <row r="24" spans="1:16">
      <c r="B24" s="41"/>
      <c r="H24" s="41"/>
    </row>
  </sheetData>
  <mergeCells count="7">
    <mergeCell ref="A1:G1"/>
    <mergeCell ref="I1:P1"/>
    <mergeCell ref="E3:G3"/>
    <mergeCell ref="I3:O3"/>
    <mergeCell ref="E4:G4"/>
    <mergeCell ref="J4:L4"/>
    <mergeCell ref="M4:O4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  <rowBreaks count="1" manualBreakCount="1">
    <brk id="2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zoomScale="90" zoomScaleNormal="90" workbookViewId="0">
      <selection activeCell="A13" sqref="A13"/>
    </sheetView>
  </sheetViews>
  <sheetFormatPr defaultRowHeight="14.25"/>
  <cols>
    <col min="1" max="1" width="14.5546875" style="42" customWidth="1"/>
    <col min="2" max="2" width="8.109375" style="78" customWidth="1"/>
    <col min="3" max="3" width="8.109375" style="42" customWidth="1"/>
    <col min="4" max="5" width="8.109375" style="41" customWidth="1"/>
    <col min="6" max="6" width="8.88671875" style="41"/>
    <col min="7" max="7" width="8.5546875" style="41" bestFit="1" customWidth="1"/>
    <col min="8" max="8" width="9.33203125" style="41" bestFit="1" customWidth="1"/>
    <col min="9" max="9" width="10.5546875" style="41" customWidth="1"/>
    <col min="10" max="10" width="2.77734375" style="41" customWidth="1"/>
    <col min="11" max="16" width="10.5546875" style="41" customWidth="1"/>
    <col min="17" max="16384" width="8.88671875" style="41"/>
  </cols>
  <sheetData>
    <row r="1" spans="1:18" s="2" customFormat="1" ht="45" customHeight="1">
      <c r="A1" s="406" t="s">
        <v>215</v>
      </c>
      <c r="B1" s="406"/>
      <c r="C1" s="406"/>
      <c r="D1" s="406"/>
      <c r="E1" s="406"/>
      <c r="F1" s="406"/>
      <c r="G1" s="406"/>
      <c r="H1" s="406"/>
      <c r="I1" s="406"/>
      <c r="J1" s="158"/>
      <c r="K1" s="434" t="s">
        <v>216</v>
      </c>
      <c r="L1" s="434"/>
      <c r="M1" s="434"/>
      <c r="N1" s="434"/>
      <c r="O1" s="434"/>
      <c r="P1" s="434"/>
      <c r="Q1" s="434"/>
    </row>
    <row r="2" spans="1:18" s="7" customFormat="1" ht="25.5" customHeight="1" thickBot="1">
      <c r="A2" s="3" t="s">
        <v>217</v>
      </c>
      <c r="B2" s="189"/>
      <c r="C2" s="4"/>
      <c r="D2" s="3"/>
      <c r="E2" s="3"/>
      <c r="F2" s="3"/>
      <c r="G2" s="3"/>
      <c r="H2" s="3"/>
      <c r="I2" s="3"/>
      <c r="K2" s="3"/>
      <c r="L2" s="3"/>
      <c r="M2" s="3"/>
      <c r="N2" s="3"/>
      <c r="O2" s="3"/>
      <c r="P2" s="445" t="s">
        <v>218</v>
      </c>
      <c r="Q2" s="445"/>
    </row>
    <row r="3" spans="1:18" s="7" customFormat="1" ht="25.5" customHeight="1" thickTop="1">
      <c r="A3" s="8" t="s">
        <v>219</v>
      </c>
      <c r="B3" s="190" t="s">
        <v>220</v>
      </c>
      <c r="C3" s="446" t="s">
        <v>221</v>
      </c>
      <c r="D3" s="447"/>
      <c r="E3" s="447"/>
      <c r="F3" s="447"/>
      <c r="G3" s="447"/>
      <c r="H3" s="447"/>
      <c r="I3" s="447"/>
      <c r="K3" s="410" t="s">
        <v>222</v>
      </c>
      <c r="L3" s="410"/>
      <c r="M3" s="410"/>
      <c r="N3" s="410"/>
      <c r="O3" s="410"/>
      <c r="P3" s="411"/>
      <c r="Q3" s="11" t="s">
        <v>223</v>
      </c>
    </row>
    <row r="4" spans="1:18" s="7" customFormat="1" ht="17.100000000000001" customHeight="1">
      <c r="A4" s="8" t="s">
        <v>224</v>
      </c>
      <c r="B4" s="46"/>
      <c r="C4" s="420" t="s">
        <v>225</v>
      </c>
      <c r="D4" s="413"/>
      <c r="E4" s="413"/>
      <c r="F4" s="413"/>
      <c r="G4" s="413"/>
      <c r="H4" s="413"/>
      <c r="I4" s="191"/>
      <c r="J4" s="9"/>
      <c r="K4" s="415" t="s">
        <v>226</v>
      </c>
      <c r="L4" s="415"/>
      <c r="M4" s="415"/>
      <c r="N4" s="415"/>
      <c r="O4" s="416"/>
      <c r="P4" s="9" t="s">
        <v>227</v>
      </c>
      <c r="Q4" s="14"/>
    </row>
    <row r="5" spans="1:18" s="7" customFormat="1" ht="17.100000000000001" customHeight="1">
      <c r="B5" s="46"/>
      <c r="C5" s="135" t="s">
        <v>21</v>
      </c>
      <c r="D5" s="135" t="s">
        <v>228</v>
      </c>
      <c r="E5" s="135" t="s">
        <v>229</v>
      </c>
      <c r="F5" s="192" t="s">
        <v>230</v>
      </c>
      <c r="G5" s="16" t="s">
        <v>231</v>
      </c>
      <c r="H5" s="17" t="s">
        <v>232</v>
      </c>
      <c r="I5" s="166" t="s">
        <v>233</v>
      </c>
      <c r="J5" s="9"/>
      <c r="K5" s="13" t="s">
        <v>21</v>
      </c>
      <c r="L5" s="16" t="s">
        <v>234</v>
      </c>
      <c r="M5" s="16" t="s">
        <v>235</v>
      </c>
      <c r="N5" s="16" t="s">
        <v>236</v>
      </c>
      <c r="O5" s="16" t="s">
        <v>237</v>
      </c>
      <c r="P5" s="9" t="s">
        <v>238</v>
      </c>
      <c r="Q5" s="14" t="s">
        <v>239</v>
      </c>
    </row>
    <row r="6" spans="1:18" s="7" customFormat="1" ht="17.100000000000001" customHeight="1">
      <c r="A6" s="8" t="s">
        <v>240</v>
      </c>
      <c r="B6" s="46"/>
      <c r="C6" s="46"/>
      <c r="D6" s="46" t="s">
        <v>241</v>
      </c>
      <c r="E6" s="46"/>
      <c r="F6" s="137" t="s">
        <v>242</v>
      </c>
      <c r="G6" s="12" t="s">
        <v>243</v>
      </c>
      <c r="H6" s="14" t="s">
        <v>244</v>
      </c>
      <c r="I6" s="9" t="s">
        <v>245</v>
      </c>
      <c r="J6" s="9"/>
      <c r="K6" s="15"/>
      <c r="L6" s="12" t="s">
        <v>246</v>
      </c>
      <c r="M6" s="12"/>
      <c r="N6" s="12" t="s">
        <v>247</v>
      </c>
      <c r="O6" s="12" t="s">
        <v>248</v>
      </c>
      <c r="P6" s="14" t="s">
        <v>249</v>
      </c>
      <c r="Q6" s="14" t="s">
        <v>250</v>
      </c>
    </row>
    <row r="7" spans="1:18" s="7" customFormat="1" ht="17.100000000000001" customHeight="1">
      <c r="A7" s="18" t="s">
        <v>25</v>
      </c>
      <c r="B7" s="139" t="s">
        <v>29</v>
      </c>
      <c r="C7" s="139" t="s">
        <v>29</v>
      </c>
      <c r="D7" s="139" t="s">
        <v>251</v>
      </c>
      <c r="E7" s="139" t="s">
        <v>251</v>
      </c>
      <c r="F7" s="141" t="s">
        <v>252</v>
      </c>
      <c r="G7" s="19" t="s">
        <v>253</v>
      </c>
      <c r="H7" s="22" t="s">
        <v>254</v>
      </c>
      <c r="I7" s="21" t="s">
        <v>255</v>
      </c>
      <c r="J7" s="9"/>
      <c r="K7" s="20" t="s">
        <v>29</v>
      </c>
      <c r="L7" s="19" t="s">
        <v>256</v>
      </c>
      <c r="M7" s="19" t="s">
        <v>257</v>
      </c>
      <c r="N7" s="19" t="s">
        <v>258</v>
      </c>
      <c r="O7" s="19" t="s">
        <v>259</v>
      </c>
      <c r="P7" s="21" t="s">
        <v>260</v>
      </c>
      <c r="Q7" s="22" t="s">
        <v>261</v>
      </c>
    </row>
    <row r="8" spans="1:18" s="88" customFormat="1" ht="41.25" customHeight="1">
      <c r="A8" s="143">
        <v>2013</v>
      </c>
      <c r="B8" s="193">
        <v>34</v>
      </c>
      <c r="C8" s="193">
        <v>3</v>
      </c>
      <c r="D8" s="194" t="s">
        <v>118</v>
      </c>
      <c r="E8" s="193">
        <v>1</v>
      </c>
      <c r="F8" s="194" t="s">
        <v>118</v>
      </c>
      <c r="G8" s="193">
        <v>2</v>
      </c>
      <c r="H8" s="194" t="s">
        <v>118</v>
      </c>
      <c r="I8" s="194" t="s">
        <v>118</v>
      </c>
      <c r="J8" s="193"/>
      <c r="K8" s="193">
        <v>14</v>
      </c>
      <c r="L8" s="193">
        <v>5</v>
      </c>
      <c r="M8" s="193">
        <v>5</v>
      </c>
      <c r="N8" s="193">
        <v>3</v>
      </c>
      <c r="O8" s="193">
        <v>1</v>
      </c>
      <c r="P8" s="193">
        <v>14</v>
      </c>
      <c r="Q8" s="193">
        <v>3</v>
      </c>
    </row>
    <row r="9" spans="1:18" s="88" customFormat="1" ht="41.25" customHeight="1">
      <c r="A9" s="143">
        <v>2014</v>
      </c>
      <c r="B9" s="195">
        <v>38</v>
      </c>
      <c r="C9" s="195">
        <v>3</v>
      </c>
      <c r="D9" s="196" t="s">
        <v>118</v>
      </c>
      <c r="E9" s="195">
        <v>1</v>
      </c>
      <c r="F9" s="196" t="s">
        <v>118</v>
      </c>
      <c r="G9" s="195">
        <v>2</v>
      </c>
      <c r="H9" s="196" t="s">
        <v>118</v>
      </c>
      <c r="I9" s="196" t="s">
        <v>118</v>
      </c>
      <c r="J9" s="195"/>
      <c r="K9" s="195">
        <v>14</v>
      </c>
      <c r="L9" s="195">
        <v>5</v>
      </c>
      <c r="M9" s="195">
        <v>1</v>
      </c>
      <c r="N9" s="195">
        <v>5</v>
      </c>
      <c r="O9" s="195">
        <v>3</v>
      </c>
      <c r="P9" s="195">
        <v>14</v>
      </c>
      <c r="Q9" s="195">
        <v>7</v>
      </c>
    </row>
    <row r="10" spans="1:18" s="88" customFormat="1" ht="41.25" customHeight="1">
      <c r="A10" s="143">
        <v>2015</v>
      </c>
      <c r="B10" s="195">
        <v>38</v>
      </c>
      <c r="C10" s="195">
        <v>3</v>
      </c>
      <c r="D10" s="196" t="s">
        <v>118</v>
      </c>
      <c r="E10" s="195">
        <v>1</v>
      </c>
      <c r="F10" s="196" t="s">
        <v>118</v>
      </c>
      <c r="G10" s="195">
        <v>2</v>
      </c>
      <c r="H10" s="196" t="s">
        <v>118</v>
      </c>
      <c r="I10" s="196" t="s">
        <v>118</v>
      </c>
      <c r="J10" s="195"/>
      <c r="K10" s="195">
        <v>14</v>
      </c>
      <c r="L10" s="195">
        <v>5</v>
      </c>
      <c r="M10" s="195">
        <v>5</v>
      </c>
      <c r="N10" s="195">
        <v>3</v>
      </c>
      <c r="O10" s="195">
        <v>1</v>
      </c>
      <c r="P10" s="195">
        <v>14</v>
      </c>
      <c r="Q10" s="195">
        <v>7</v>
      </c>
      <c r="R10" s="91"/>
    </row>
    <row r="11" spans="1:18" s="88" customFormat="1" ht="41.25" customHeight="1">
      <c r="A11" s="143">
        <v>2016</v>
      </c>
      <c r="B11" s="195">
        <v>39</v>
      </c>
      <c r="C11" s="195">
        <v>3</v>
      </c>
      <c r="D11" s="196" t="s">
        <v>118</v>
      </c>
      <c r="E11" s="195">
        <v>1</v>
      </c>
      <c r="F11" s="196" t="s">
        <v>118</v>
      </c>
      <c r="G11" s="195">
        <v>2</v>
      </c>
      <c r="H11" s="196" t="s">
        <v>118</v>
      </c>
      <c r="I11" s="196" t="s">
        <v>118</v>
      </c>
      <c r="J11" s="195"/>
      <c r="K11" s="195">
        <v>15</v>
      </c>
      <c r="L11" s="195">
        <v>5</v>
      </c>
      <c r="M11" s="195">
        <v>6</v>
      </c>
      <c r="N11" s="195">
        <v>3</v>
      </c>
      <c r="O11" s="195">
        <v>1</v>
      </c>
      <c r="P11" s="195">
        <v>14</v>
      </c>
      <c r="Q11" s="195">
        <v>7</v>
      </c>
    </row>
    <row r="12" spans="1:18" s="88" customFormat="1" ht="41.25" customHeight="1">
      <c r="A12" s="143">
        <v>2017</v>
      </c>
      <c r="B12" s="195">
        <v>39</v>
      </c>
      <c r="C12" s="195">
        <v>3</v>
      </c>
      <c r="D12" s="196" t="s">
        <v>118</v>
      </c>
      <c r="E12" s="195">
        <v>1</v>
      </c>
      <c r="F12" s="196" t="s">
        <v>118</v>
      </c>
      <c r="G12" s="195">
        <v>2</v>
      </c>
      <c r="H12" s="196" t="s">
        <v>118</v>
      </c>
      <c r="I12" s="196" t="s">
        <v>118</v>
      </c>
      <c r="J12" s="195"/>
      <c r="K12" s="195">
        <v>15</v>
      </c>
      <c r="L12" s="195">
        <v>5</v>
      </c>
      <c r="M12" s="195">
        <v>6</v>
      </c>
      <c r="N12" s="195">
        <v>3</v>
      </c>
      <c r="O12" s="195">
        <v>1</v>
      </c>
      <c r="P12" s="195">
        <v>14</v>
      </c>
      <c r="Q12" s="195">
        <v>7</v>
      </c>
    </row>
    <row r="13" spans="1:18" s="91" customFormat="1" ht="41.25" customHeight="1">
      <c r="A13" s="364">
        <v>2018</v>
      </c>
      <c r="B13" s="197">
        <v>39</v>
      </c>
      <c r="C13" s="197">
        <v>3</v>
      </c>
      <c r="D13" s="198" t="s">
        <v>118</v>
      </c>
      <c r="E13" s="197">
        <v>1</v>
      </c>
      <c r="F13" s="198" t="s">
        <v>118</v>
      </c>
      <c r="G13" s="197">
        <v>2</v>
      </c>
      <c r="H13" s="198" t="s">
        <v>118</v>
      </c>
      <c r="I13" s="198" t="s">
        <v>118</v>
      </c>
      <c r="J13" s="197"/>
      <c r="K13" s="197">
        <v>15</v>
      </c>
      <c r="L13" s="197">
        <v>5</v>
      </c>
      <c r="M13" s="197">
        <v>6</v>
      </c>
      <c r="N13" s="197">
        <v>3</v>
      </c>
      <c r="O13" s="197">
        <v>1</v>
      </c>
      <c r="P13" s="197">
        <v>14</v>
      </c>
      <c r="Q13" s="197">
        <v>7</v>
      </c>
      <c r="R13" s="88"/>
    </row>
    <row r="14" spans="1:18" s="88" customFormat="1" ht="41.25" customHeight="1">
      <c r="A14" s="371" t="s">
        <v>262</v>
      </c>
      <c r="B14" s="196" t="s">
        <v>118</v>
      </c>
      <c r="C14" s="196" t="s">
        <v>118</v>
      </c>
      <c r="D14" s="196" t="s">
        <v>118</v>
      </c>
      <c r="E14" s="195">
        <v>1</v>
      </c>
      <c r="F14" s="196" t="s">
        <v>118</v>
      </c>
      <c r="G14" s="195">
        <v>1</v>
      </c>
      <c r="H14" s="196" t="s">
        <v>118</v>
      </c>
      <c r="I14" s="196" t="s">
        <v>118</v>
      </c>
      <c r="J14" s="195"/>
      <c r="K14" s="196" t="s">
        <v>118</v>
      </c>
      <c r="L14" s="196" t="s">
        <v>118</v>
      </c>
      <c r="M14" s="196">
        <v>3</v>
      </c>
      <c r="N14" s="196" t="s">
        <v>118</v>
      </c>
      <c r="O14" s="196" t="s">
        <v>118</v>
      </c>
      <c r="P14" s="195">
        <v>2</v>
      </c>
      <c r="Q14" s="236">
        <v>2</v>
      </c>
    </row>
    <row r="15" spans="1:18" s="88" customFormat="1" ht="41.25" customHeight="1">
      <c r="A15" s="371" t="s">
        <v>263</v>
      </c>
      <c r="B15" s="196" t="s">
        <v>118</v>
      </c>
      <c r="C15" s="196" t="s">
        <v>118</v>
      </c>
      <c r="D15" s="196" t="s">
        <v>118</v>
      </c>
      <c r="E15" s="196" t="s">
        <v>118</v>
      </c>
      <c r="F15" s="196" t="s">
        <v>118</v>
      </c>
      <c r="G15" s="196" t="s">
        <v>118</v>
      </c>
      <c r="H15" s="196" t="s">
        <v>118</v>
      </c>
      <c r="I15" s="196" t="s">
        <v>118</v>
      </c>
      <c r="J15" s="195"/>
      <c r="K15" s="196" t="s">
        <v>118</v>
      </c>
      <c r="L15" s="195">
        <v>3</v>
      </c>
      <c r="M15" s="196" t="s">
        <v>118</v>
      </c>
      <c r="N15" s="196" t="s">
        <v>118</v>
      </c>
      <c r="O15" s="196" t="s">
        <v>118</v>
      </c>
      <c r="P15" s="195">
        <v>4</v>
      </c>
      <c r="Q15" s="236">
        <v>1</v>
      </c>
    </row>
    <row r="16" spans="1:18" s="88" customFormat="1" ht="41.25" customHeight="1">
      <c r="A16" s="371" t="s">
        <v>264</v>
      </c>
      <c r="B16" s="196" t="s">
        <v>118</v>
      </c>
      <c r="C16" s="196" t="s">
        <v>118</v>
      </c>
      <c r="D16" s="196" t="s">
        <v>118</v>
      </c>
      <c r="E16" s="196" t="s">
        <v>118</v>
      </c>
      <c r="F16" s="196" t="s">
        <v>118</v>
      </c>
      <c r="G16" s="196" t="s">
        <v>118</v>
      </c>
      <c r="H16" s="196" t="s">
        <v>118</v>
      </c>
      <c r="I16" s="196" t="s">
        <v>118</v>
      </c>
      <c r="J16" s="195"/>
      <c r="K16" s="196" t="s">
        <v>118</v>
      </c>
      <c r="L16" s="196" t="s">
        <v>118</v>
      </c>
      <c r="M16" s="196">
        <v>2</v>
      </c>
      <c r="N16" s="196">
        <v>1</v>
      </c>
      <c r="O16" s="195">
        <v>1</v>
      </c>
      <c r="P16" s="195">
        <v>1</v>
      </c>
      <c r="Q16" s="196">
        <v>4</v>
      </c>
    </row>
    <row r="17" spans="1:19" s="91" customFormat="1" ht="41.25" customHeight="1">
      <c r="A17" s="371" t="s">
        <v>265</v>
      </c>
      <c r="B17" s="196" t="s">
        <v>118</v>
      </c>
      <c r="C17" s="196" t="s">
        <v>118</v>
      </c>
      <c r="D17" s="196" t="s">
        <v>118</v>
      </c>
      <c r="E17" s="196" t="s">
        <v>118</v>
      </c>
      <c r="F17" s="196" t="s">
        <v>118</v>
      </c>
      <c r="G17" s="196" t="s">
        <v>118</v>
      </c>
      <c r="H17" s="196" t="s">
        <v>118</v>
      </c>
      <c r="I17" s="196" t="s">
        <v>118</v>
      </c>
      <c r="J17" s="195"/>
      <c r="K17" s="196" t="s">
        <v>118</v>
      </c>
      <c r="L17" s="196" t="s">
        <v>118</v>
      </c>
      <c r="M17" s="196">
        <v>1</v>
      </c>
      <c r="N17" s="196" t="s">
        <v>118</v>
      </c>
      <c r="O17" s="196" t="s">
        <v>118</v>
      </c>
      <c r="P17" s="195">
        <v>3</v>
      </c>
      <c r="Q17" s="196" t="s">
        <v>118</v>
      </c>
      <c r="R17" s="93"/>
    </row>
    <row r="18" spans="1:19" s="93" customFormat="1" ht="41.25" customHeight="1">
      <c r="A18" s="371" t="s">
        <v>266</v>
      </c>
      <c r="B18" s="196" t="s">
        <v>118</v>
      </c>
      <c r="C18" s="196" t="s">
        <v>118</v>
      </c>
      <c r="D18" s="196" t="s">
        <v>118</v>
      </c>
      <c r="E18" s="196" t="s">
        <v>118</v>
      </c>
      <c r="F18" s="196" t="s">
        <v>118</v>
      </c>
      <c r="G18" s="200">
        <v>1</v>
      </c>
      <c r="H18" s="196" t="s">
        <v>118</v>
      </c>
      <c r="I18" s="196" t="s">
        <v>118</v>
      </c>
      <c r="J18" s="200"/>
      <c r="K18" s="196" t="s">
        <v>118</v>
      </c>
      <c r="L18" s="200">
        <v>1</v>
      </c>
      <c r="M18" s="196" t="s">
        <v>118</v>
      </c>
      <c r="N18" s="196" t="s">
        <v>118</v>
      </c>
      <c r="O18" s="196" t="s">
        <v>118</v>
      </c>
      <c r="P18" s="196" t="s">
        <v>118</v>
      </c>
      <c r="Q18" s="196" t="s">
        <v>118</v>
      </c>
    </row>
    <row r="19" spans="1:19" s="93" customFormat="1" ht="41.25" customHeight="1">
      <c r="A19" s="371" t="s">
        <v>267</v>
      </c>
      <c r="B19" s="196" t="s">
        <v>118</v>
      </c>
      <c r="C19" s="196" t="s">
        <v>118</v>
      </c>
      <c r="D19" s="196" t="s">
        <v>118</v>
      </c>
      <c r="E19" s="196" t="s">
        <v>118</v>
      </c>
      <c r="F19" s="196" t="s">
        <v>118</v>
      </c>
      <c r="G19" s="196" t="s">
        <v>118</v>
      </c>
      <c r="H19" s="196" t="s">
        <v>118</v>
      </c>
      <c r="I19" s="196" t="s">
        <v>118</v>
      </c>
      <c r="J19" s="200"/>
      <c r="K19" s="196" t="s">
        <v>118</v>
      </c>
      <c r="L19" s="196" t="s">
        <v>118</v>
      </c>
      <c r="M19" s="196" t="s">
        <v>118</v>
      </c>
      <c r="N19" s="196" t="s">
        <v>118</v>
      </c>
      <c r="O19" s="196" t="s">
        <v>118</v>
      </c>
      <c r="P19" s="200">
        <v>4</v>
      </c>
      <c r="Q19" s="196" t="s">
        <v>118</v>
      </c>
    </row>
    <row r="20" spans="1:19" s="93" customFormat="1" ht="41.25" customHeight="1" thickBot="1">
      <c r="A20" s="150" t="s">
        <v>268</v>
      </c>
      <c r="B20" s="376" t="s">
        <v>118</v>
      </c>
      <c r="C20" s="376" t="s">
        <v>118</v>
      </c>
      <c r="D20" s="376" t="s">
        <v>118</v>
      </c>
      <c r="E20" s="376" t="s">
        <v>118</v>
      </c>
      <c r="F20" s="376" t="s">
        <v>118</v>
      </c>
      <c r="G20" s="376" t="s">
        <v>118</v>
      </c>
      <c r="H20" s="376" t="s">
        <v>118</v>
      </c>
      <c r="I20" s="376" t="s">
        <v>118</v>
      </c>
      <c r="J20" s="200"/>
      <c r="K20" s="376" t="s">
        <v>118</v>
      </c>
      <c r="L20" s="377">
        <v>1</v>
      </c>
      <c r="M20" s="376" t="s">
        <v>118</v>
      </c>
      <c r="N20" s="376" t="s">
        <v>118</v>
      </c>
      <c r="O20" s="376" t="s">
        <v>118</v>
      </c>
      <c r="P20" s="376" t="s">
        <v>118</v>
      </c>
      <c r="Q20" s="376" t="s">
        <v>118</v>
      </c>
      <c r="R20" s="201"/>
    </row>
    <row r="21" spans="1:19" s="201" customFormat="1" ht="12" customHeight="1" thickTop="1">
      <c r="A21" s="155" t="s">
        <v>269</v>
      </c>
      <c r="B21" s="202"/>
      <c r="C21" s="202"/>
      <c r="D21" s="203"/>
      <c r="E21" s="203"/>
      <c r="F21" s="204"/>
      <c r="G21" s="203"/>
      <c r="I21" s="203"/>
      <c r="K21" s="203"/>
      <c r="L21" s="203"/>
      <c r="M21" s="203"/>
      <c r="N21" s="203"/>
      <c r="O21" s="203"/>
      <c r="P21" s="203"/>
      <c r="S21" s="194"/>
    </row>
    <row r="22" spans="1:19" s="201" customFormat="1">
      <c r="A22" s="205"/>
      <c r="B22" s="202"/>
      <c r="C22" s="202"/>
      <c r="D22" s="203"/>
      <c r="E22" s="203"/>
      <c r="F22" s="204"/>
      <c r="G22" s="203"/>
      <c r="I22" s="203"/>
      <c r="K22" s="203"/>
      <c r="L22" s="203"/>
      <c r="M22" s="203"/>
      <c r="N22" s="203"/>
      <c r="O22" s="203"/>
      <c r="P22" s="203"/>
    </row>
    <row r="23" spans="1:19" s="201" customFormat="1">
      <c r="A23" s="206"/>
    </row>
    <row r="24" spans="1:19" s="201" customFormat="1">
      <c r="A24" s="206"/>
    </row>
    <row r="25" spans="1:19" s="201" customFormat="1">
      <c r="A25" s="206"/>
    </row>
    <row r="26" spans="1:19" s="77" customFormat="1">
      <c r="A26" s="78"/>
      <c r="B26" s="207"/>
      <c r="C26" s="207"/>
      <c r="D26" s="208"/>
      <c r="E26" s="208"/>
      <c r="F26" s="209"/>
      <c r="G26" s="208"/>
      <c r="I26" s="208"/>
      <c r="K26" s="208"/>
      <c r="L26" s="208"/>
      <c r="M26" s="208"/>
      <c r="N26" s="208"/>
      <c r="O26" s="208"/>
      <c r="P26" s="208"/>
      <c r="R26" s="41"/>
    </row>
    <row r="27" spans="1:19">
      <c r="B27" s="207"/>
      <c r="C27" s="210"/>
      <c r="D27" s="211"/>
      <c r="E27" s="211"/>
      <c r="F27" s="212"/>
      <c r="G27" s="211"/>
      <c r="I27" s="211"/>
      <c r="K27" s="211"/>
      <c r="L27" s="211"/>
      <c r="M27" s="211"/>
      <c r="N27" s="211"/>
      <c r="O27" s="211"/>
      <c r="P27" s="211"/>
    </row>
    <row r="28" spans="1:19">
      <c r="B28" s="207"/>
      <c r="C28" s="210"/>
      <c r="D28" s="211"/>
      <c r="E28" s="211"/>
      <c r="F28" s="212"/>
      <c r="G28" s="211"/>
      <c r="I28" s="211"/>
      <c r="K28" s="211"/>
      <c r="L28" s="211"/>
      <c r="M28" s="211"/>
      <c r="N28" s="211"/>
      <c r="O28" s="211"/>
      <c r="P28" s="211"/>
    </row>
    <row r="29" spans="1:19">
      <c r="B29" s="207"/>
      <c r="C29" s="210"/>
      <c r="D29" s="211"/>
      <c r="E29" s="211"/>
      <c r="F29" s="212"/>
      <c r="G29" s="211"/>
      <c r="I29" s="211"/>
      <c r="K29" s="211"/>
      <c r="L29" s="211"/>
      <c r="M29" s="211"/>
      <c r="N29" s="211"/>
      <c r="O29" s="211"/>
      <c r="P29" s="211"/>
    </row>
    <row r="30" spans="1:19">
      <c r="B30" s="207"/>
      <c r="C30" s="210"/>
      <c r="D30" s="211"/>
      <c r="E30" s="211"/>
      <c r="F30" s="212"/>
      <c r="G30" s="211"/>
      <c r="I30" s="211"/>
      <c r="K30" s="211"/>
      <c r="L30" s="211"/>
      <c r="M30" s="211"/>
      <c r="N30" s="211"/>
      <c r="O30" s="211"/>
      <c r="P30" s="211"/>
    </row>
    <row r="31" spans="1:19">
      <c r="B31" s="207"/>
      <c r="C31" s="210"/>
      <c r="D31" s="211"/>
      <c r="E31" s="211"/>
      <c r="F31" s="212"/>
      <c r="G31" s="211"/>
      <c r="I31" s="211"/>
      <c r="K31" s="211"/>
      <c r="L31" s="211"/>
      <c r="M31" s="211"/>
      <c r="N31" s="211"/>
      <c r="O31" s="211"/>
      <c r="P31" s="211"/>
    </row>
    <row r="32" spans="1:19">
      <c r="B32" s="207"/>
      <c r="C32" s="210"/>
      <c r="D32" s="211"/>
      <c r="E32" s="211"/>
      <c r="F32" s="212"/>
      <c r="G32" s="211"/>
      <c r="I32" s="211"/>
      <c r="K32" s="211"/>
      <c r="L32" s="211"/>
      <c r="M32" s="211"/>
      <c r="N32" s="211"/>
      <c r="O32" s="211"/>
      <c r="P32" s="211"/>
    </row>
    <row r="33" spans="2:16">
      <c r="B33" s="207"/>
      <c r="C33" s="210"/>
      <c r="D33" s="211"/>
      <c r="E33" s="211"/>
      <c r="F33" s="212"/>
      <c r="G33" s="211"/>
      <c r="I33" s="211"/>
      <c r="K33" s="211"/>
      <c r="L33" s="211"/>
      <c r="M33" s="211"/>
      <c r="N33" s="211"/>
      <c r="O33" s="211"/>
      <c r="P33" s="211"/>
    </row>
    <row r="34" spans="2:16">
      <c r="B34" s="207"/>
      <c r="C34" s="210"/>
      <c r="D34" s="211"/>
      <c r="E34" s="211"/>
      <c r="F34" s="212"/>
      <c r="G34" s="211"/>
      <c r="I34" s="211"/>
      <c r="K34" s="211"/>
      <c r="L34" s="211"/>
      <c r="M34" s="211"/>
      <c r="N34" s="211"/>
      <c r="O34" s="211"/>
      <c r="P34" s="211"/>
    </row>
    <row r="35" spans="2:16">
      <c r="B35" s="207"/>
      <c r="C35" s="210"/>
      <c r="D35" s="211"/>
      <c r="E35" s="211"/>
      <c r="F35" s="212"/>
      <c r="G35" s="211"/>
      <c r="K35" s="211"/>
      <c r="L35" s="211"/>
      <c r="M35" s="211"/>
      <c r="N35" s="211"/>
      <c r="O35" s="211"/>
      <c r="P35" s="211"/>
    </row>
    <row r="36" spans="2:16">
      <c r="B36" s="207"/>
      <c r="C36" s="210"/>
      <c r="D36" s="211"/>
      <c r="E36" s="211"/>
      <c r="F36" s="212"/>
      <c r="G36" s="211"/>
      <c r="K36" s="211"/>
      <c r="L36" s="211"/>
      <c r="M36" s="211"/>
      <c r="N36" s="211"/>
      <c r="O36" s="211"/>
      <c r="P36" s="211"/>
    </row>
    <row r="37" spans="2:16">
      <c r="B37" s="207"/>
      <c r="C37" s="210"/>
      <c r="D37" s="211"/>
      <c r="E37" s="211"/>
      <c r="F37" s="212"/>
      <c r="G37" s="211"/>
      <c r="K37" s="211"/>
      <c r="L37" s="211"/>
      <c r="M37" s="211"/>
      <c r="N37" s="211"/>
      <c r="O37" s="211"/>
      <c r="P37" s="211"/>
    </row>
    <row r="38" spans="2:16">
      <c r="B38" s="207"/>
      <c r="C38" s="210"/>
      <c r="D38" s="211"/>
      <c r="E38" s="211"/>
      <c r="F38" s="212"/>
      <c r="G38" s="211"/>
      <c r="K38" s="211"/>
      <c r="L38" s="211"/>
      <c r="M38" s="211"/>
      <c r="N38" s="211"/>
      <c r="O38" s="211"/>
      <c r="P38" s="211"/>
    </row>
    <row r="39" spans="2:16">
      <c r="B39" s="207"/>
      <c r="C39" s="210"/>
      <c r="D39" s="211"/>
      <c r="E39" s="211"/>
      <c r="F39" s="212"/>
      <c r="G39" s="211"/>
      <c r="K39" s="211"/>
      <c r="L39" s="211"/>
      <c r="M39" s="211"/>
      <c r="N39" s="211"/>
      <c r="O39" s="211"/>
      <c r="P39" s="211"/>
    </row>
    <row r="40" spans="2:16">
      <c r="B40" s="207"/>
      <c r="C40" s="210"/>
      <c r="D40" s="211"/>
      <c r="E40" s="211"/>
      <c r="F40" s="212"/>
      <c r="G40" s="211"/>
      <c r="K40" s="211"/>
      <c r="L40" s="211"/>
      <c r="M40" s="211"/>
      <c r="N40" s="211"/>
      <c r="O40" s="211"/>
      <c r="P40" s="211"/>
    </row>
    <row r="41" spans="2:16">
      <c r="B41" s="207"/>
      <c r="C41" s="210"/>
      <c r="D41" s="211"/>
      <c r="E41" s="211"/>
      <c r="F41" s="212"/>
      <c r="G41" s="211"/>
      <c r="K41" s="211"/>
      <c r="L41" s="211"/>
      <c r="M41" s="211"/>
      <c r="N41" s="211"/>
      <c r="O41" s="211"/>
      <c r="P41" s="211"/>
    </row>
    <row r="42" spans="2:16">
      <c r="B42" s="207"/>
      <c r="C42" s="210"/>
      <c r="D42" s="211"/>
      <c r="E42" s="211"/>
      <c r="F42" s="212"/>
      <c r="G42" s="211"/>
      <c r="K42" s="211"/>
      <c r="L42" s="211"/>
      <c r="M42" s="211"/>
      <c r="N42" s="211"/>
      <c r="O42" s="211"/>
      <c r="P42" s="211"/>
    </row>
    <row r="43" spans="2:16">
      <c r="B43" s="207"/>
      <c r="C43" s="210"/>
      <c r="D43" s="211"/>
      <c r="E43" s="211"/>
      <c r="F43" s="212"/>
      <c r="G43" s="211"/>
      <c r="K43" s="211"/>
      <c r="L43" s="211"/>
      <c r="M43" s="211"/>
      <c r="N43" s="211"/>
      <c r="O43" s="211"/>
      <c r="P43" s="211"/>
    </row>
    <row r="44" spans="2:16">
      <c r="B44" s="207"/>
      <c r="C44" s="210"/>
      <c r="D44" s="211"/>
      <c r="E44" s="211"/>
      <c r="F44" s="212"/>
      <c r="G44" s="211"/>
      <c r="K44" s="211"/>
      <c r="L44" s="211"/>
      <c r="M44" s="211"/>
      <c r="N44" s="211"/>
      <c r="O44" s="211"/>
      <c r="P44" s="211"/>
    </row>
    <row r="45" spans="2:16">
      <c r="B45" s="207"/>
      <c r="C45" s="210"/>
      <c r="D45" s="211"/>
      <c r="E45" s="211"/>
      <c r="F45" s="212"/>
      <c r="G45" s="211"/>
      <c r="K45" s="211"/>
      <c r="L45" s="211"/>
      <c r="M45" s="211"/>
      <c r="N45" s="211"/>
      <c r="O45" s="211"/>
      <c r="P45" s="211"/>
    </row>
    <row r="46" spans="2:16">
      <c r="B46" s="207"/>
      <c r="C46" s="210"/>
      <c r="D46" s="211"/>
      <c r="E46" s="211"/>
      <c r="F46" s="212"/>
      <c r="G46" s="211"/>
      <c r="K46" s="211"/>
      <c r="L46" s="211"/>
      <c r="M46" s="211"/>
      <c r="N46" s="211"/>
      <c r="O46" s="211"/>
      <c r="P46" s="211"/>
    </row>
    <row r="47" spans="2:16">
      <c r="B47" s="207"/>
      <c r="C47" s="210"/>
      <c r="D47" s="211"/>
      <c r="E47" s="211"/>
      <c r="F47" s="212"/>
      <c r="G47" s="211"/>
      <c r="K47" s="211"/>
      <c r="L47" s="211"/>
      <c r="M47" s="211"/>
      <c r="N47" s="211"/>
      <c r="O47" s="211"/>
      <c r="P47" s="211"/>
    </row>
    <row r="48" spans="2:16">
      <c r="B48" s="207"/>
      <c r="C48" s="210"/>
      <c r="D48" s="211"/>
      <c r="E48" s="211"/>
      <c r="F48" s="212"/>
      <c r="G48" s="211"/>
      <c r="K48" s="211"/>
      <c r="L48" s="211"/>
      <c r="M48" s="211"/>
      <c r="N48" s="211"/>
      <c r="O48" s="211"/>
      <c r="P48" s="211"/>
    </row>
    <row r="49" spans="2:16">
      <c r="B49" s="207"/>
      <c r="C49" s="210"/>
      <c r="D49" s="211"/>
      <c r="E49" s="211"/>
      <c r="F49" s="212"/>
      <c r="G49" s="211"/>
      <c r="K49" s="211"/>
      <c r="L49" s="211"/>
      <c r="M49" s="211"/>
      <c r="N49" s="211"/>
      <c r="O49" s="211"/>
      <c r="P49" s="211"/>
    </row>
    <row r="50" spans="2:16">
      <c r="B50" s="207"/>
      <c r="C50" s="210"/>
      <c r="D50" s="211"/>
      <c r="E50" s="211"/>
      <c r="F50" s="212"/>
      <c r="G50" s="211"/>
      <c r="K50" s="211"/>
      <c r="L50" s="211"/>
      <c r="M50" s="211"/>
      <c r="N50" s="211"/>
      <c r="O50" s="211"/>
      <c r="P50" s="211"/>
    </row>
    <row r="51" spans="2:16">
      <c r="B51" s="207"/>
      <c r="C51" s="210"/>
      <c r="D51" s="211"/>
      <c r="E51" s="211"/>
      <c r="F51" s="212"/>
      <c r="G51" s="211"/>
      <c r="K51" s="211"/>
      <c r="L51" s="211"/>
      <c r="M51" s="211"/>
      <c r="N51" s="211"/>
      <c r="O51" s="211"/>
      <c r="P51" s="211"/>
    </row>
    <row r="52" spans="2:16">
      <c r="B52" s="207"/>
      <c r="C52" s="210"/>
      <c r="D52" s="211"/>
      <c r="E52" s="211"/>
      <c r="F52" s="212"/>
      <c r="G52" s="211"/>
      <c r="K52" s="211"/>
      <c r="L52" s="211"/>
      <c r="M52" s="211"/>
      <c r="N52" s="211"/>
      <c r="O52" s="211"/>
      <c r="P52" s="211"/>
    </row>
    <row r="53" spans="2:16">
      <c r="B53" s="207"/>
      <c r="C53" s="210"/>
      <c r="D53" s="211"/>
      <c r="E53" s="211"/>
      <c r="F53" s="212"/>
      <c r="G53" s="211"/>
      <c r="K53" s="211"/>
      <c r="L53" s="211"/>
      <c r="M53" s="211"/>
      <c r="N53" s="211"/>
      <c r="O53" s="211"/>
      <c r="P53" s="211"/>
    </row>
    <row r="54" spans="2:16">
      <c r="B54" s="207"/>
      <c r="C54" s="210"/>
      <c r="D54" s="211"/>
      <c r="E54" s="211"/>
      <c r="G54" s="211"/>
      <c r="K54" s="211"/>
      <c r="L54" s="211"/>
      <c r="M54" s="211"/>
      <c r="N54" s="211"/>
      <c r="O54" s="211"/>
      <c r="P54" s="211"/>
    </row>
    <row r="55" spans="2:16">
      <c r="B55" s="207"/>
      <c r="C55" s="210"/>
      <c r="D55" s="211"/>
      <c r="E55" s="211"/>
      <c r="G55" s="211"/>
      <c r="K55" s="211"/>
      <c r="L55" s="211"/>
      <c r="M55" s="211"/>
      <c r="N55" s="211"/>
      <c r="O55" s="211"/>
      <c r="P55" s="211"/>
    </row>
    <row r="56" spans="2:16">
      <c r="B56" s="207"/>
      <c r="C56" s="210"/>
      <c r="D56" s="211"/>
      <c r="E56" s="211"/>
      <c r="G56" s="211"/>
      <c r="K56" s="211"/>
      <c r="L56" s="211"/>
      <c r="M56" s="211"/>
      <c r="N56" s="211"/>
      <c r="O56" s="211"/>
      <c r="P56" s="211"/>
    </row>
    <row r="57" spans="2:16">
      <c r="B57" s="207"/>
      <c r="C57" s="210"/>
      <c r="D57" s="211"/>
      <c r="E57" s="211"/>
      <c r="G57" s="211"/>
      <c r="K57" s="211"/>
      <c r="L57" s="211"/>
      <c r="M57" s="211"/>
      <c r="N57" s="211"/>
      <c r="O57" s="211"/>
      <c r="P57" s="211"/>
    </row>
    <row r="58" spans="2:16">
      <c r="B58" s="207"/>
      <c r="C58" s="210"/>
      <c r="D58" s="211"/>
      <c r="E58" s="211"/>
      <c r="G58" s="211"/>
      <c r="K58" s="211"/>
      <c r="L58" s="211"/>
      <c r="M58" s="211"/>
      <c r="N58" s="211"/>
      <c r="O58" s="211"/>
      <c r="P58" s="211"/>
    </row>
    <row r="59" spans="2:16">
      <c r="B59" s="207"/>
      <c r="C59" s="210"/>
      <c r="D59" s="211"/>
      <c r="E59" s="211"/>
      <c r="K59" s="211"/>
      <c r="L59" s="211"/>
      <c r="M59" s="211"/>
      <c r="N59" s="211"/>
      <c r="O59" s="211"/>
      <c r="P59" s="211"/>
    </row>
    <row r="60" spans="2:16">
      <c r="B60" s="207"/>
      <c r="C60" s="210"/>
      <c r="D60" s="211"/>
      <c r="E60" s="211"/>
      <c r="K60" s="211"/>
      <c r="L60" s="211"/>
      <c r="M60" s="211"/>
      <c r="N60" s="211"/>
      <c r="O60" s="211"/>
      <c r="P60" s="211"/>
    </row>
    <row r="61" spans="2:16">
      <c r="B61" s="207"/>
      <c r="C61" s="210"/>
      <c r="D61" s="211"/>
      <c r="E61" s="211"/>
      <c r="K61" s="211"/>
      <c r="L61" s="211"/>
      <c r="M61" s="211"/>
      <c r="N61" s="211"/>
      <c r="O61" s="211"/>
      <c r="P61" s="211"/>
    </row>
    <row r="62" spans="2:16">
      <c r="B62" s="207"/>
      <c r="C62" s="210"/>
      <c r="D62" s="211"/>
      <c r="E62" s="211"/>
      <c r="K62" s="211"/>
      <c r="L62" s="211"/>
      <c r="M62" s="211"/>
      <c r="N62" s="211"/>
      <c r="O62" s="211"/>
      <c r="P62" s="211"/>
    </row>
    <row r="63" spans="2:16">
      <c r="B63" s="207"/>
      <c r="C63" s="210"/>
      <c r="D63" s="211"/>
      <c r="E63" s="211"/>
      <c r="K63" s="211"/>
      <c r="L63" s="211"/>
      <c r="M63" s="211"/>
      <c r="N63" s="211"/>
      <c r="O63" s="211"/>
      <c r="P63" s="211"/>
    </row>
    <row r="64" spans="2:16">
      <c r="B64" s="207"/>
      <c r="C64" s="210"/>
      <c r="D64" s="211"/>
      <c r="E64" s="211"/>
      <c r="K64" s="211"/>
      <c r="L64" s="211"/>
      <c r="M64" s="211"/>
      <c r="N64" s="211"/>
      <c r="O64" s="211"/>
      <c r="P64" s="211"/>
    </row>
    <row r="65" spans="11:16">
      <c r="K65" s="211"/>
      <c r="L65" s="211"/>
      <c r="M65" s="211"/>
      <c r="N65" s="211"/>
      <c r="O65" s="211"/>
      <c r="P65" s="211"/>
    </row>
    <row r="66" spans="11:16">
      <c r="K66" s="211"/>
      <c r="L66" s="211"/>
      <c r="M66" s="211"/>
      <c r="N66" s="211"/>
      <c r="O66" s="211"/>
      <c r="P66" s="211"/>
    </row>
    <row r="67" spans="11:16">
      <c r="K67" s="211"/>
      <c r="L67" s="211"/>
      <c r="M67" s="211"/>
      <c r="N67" s="211"/>
      <c r="O67" s="211"/>
      <c r="P67" s="211"/>
    </row>
    <row r="68" spans="11:16">
      <c r="K68" s="211"/>
      <c r="L68" s="211"/>
      <c r="M68" s="211"/>
      <c r="N68" s="211"/>
      <c r="O68" s="211"/>
      <c r="P68" s="211"/>
    </row>
    <row r="69" spans="11:16">
      <c r="K69" s="211"/>
      <c r="L69" s="211"/>
      <c r="M69" s="211"/>
      <c r="N69" s="211"/>
      <c r="O69" s="211"/>
      <c r="P69" s="211"/>
    </row>
    <row r="70" spans="11:16">
      <c r="K70" s="211"/>
      <c r="L70" s="211"/>
      <c r="M70" s="211"/>
      <c r="N70" s="211"/>
    </row>
    <row r="71" spans="11:16">
      <c r="K71" s="211"/>
      <c r="L71" s="211"/>
      <c r="M71" s="211"/>
      <c r="N71" s="211"/>
    </row>
    <row r="72" spans="11:16">
      <c r="K72" s="211"/>
      <c r="L72" s="211"/>
      <c r="M72" s="211"/>
      <c r="N72" s="211"/>
    </row>
    <row r="73" spans="11:16">
      <c r="K73" s="211"/>
      <c r="L73" s="211"/>
      <c r="M73" s="211"/>
      <c r="N73" s="211"/>
    </row>
    <row r="74" spans="11:16">
      <c r="K74" s="211"/>
      <c r="L74" s="211"/>
      <c r="M74" s="211"/>
      <c r="N74" s="211"/>
    </row>
    <row r="75" spans="11:16">
      <c r="K75" s="211"/>
      <c r="L75" s="211"/>
      <c r="M75" s="211"/>
      <c r="N75" s="211"/>
    </row>
    <row r="76" spans="11:16">
      <c r="K76" s="211"/>
      <c r="L76" s="211"/>
      <c r="M76" s="211"/>
      <c r="N76" s="211"/>
    </row>
  </sheetData>
  <protectedRanges>
    <protectedRange sqref="Q7 T18:AK18" name="범위1_9_1_1_1_1"/>
    <protectedRange sqref="S21 D8 F8 H8:I8" name="범위1_3_1_2_1_1_2_1"/>
    <protectedRange sqref="T14:AK14" name="범위1_3_2_2_1_1_1_1"/>
    <protectedRange sqref="T16:AK16" name="범위1_1_2_1_1_1_1_1"/>
    <protectedRange sqref="T17:AK17" name="범위1_5_1_1_1_2_1"/>
    <protectedRange sqref="T8:AK13 G8 E8 B8:C8 J8:Q8" name="범위1_2_2_1_1_1_2_1"/>
    <protectedRange sqref="B21:Q21 T21:AK21" name="범위1_11_1_1_1_1_1"/>
    <protectedRange sqref="B22:Q22 T22:AK22" name="범위1_10_1_2_1_1_1"/>
    <protectedRange sqref="C23:T23" name="범위1_12_1_1_1_1_1"/>
    <protectedRange sqref="C24:T24" name="범위1_3_3_1_1_1_1_1"/>
    <protectedRange sqref="T19:AK19" name="범위1_3_1_1_1_1_1_1_1"/>
    <protectedRange sqref="T15:AK15" name="범위1_1_1_1_1_1_2_1"/>
    <protectedRange sqref="T20:AK20" name="범위1_7_1_1_1_2_1"/>
    <protectedRange sqref="F9 H9:I9 D9" name="범위1_3_1_2_1_1_2_1_1"/>
    <protectedRange sqref="H10:I10 F10 D10" name="범위1_3_1_2_1_1_2_1_2"/>
    <protectedRange sqref="D11:D12 F11:F12 H11:I12" name="범위1_3_1_2_1_1_2_1_2_1"/>
    <protectedRange sqref="N16 B14:C20 H18:I20 E15:I17 E18:F20 G19:G20 K15:K16 K14:L14 N14:O15 M14:M16 L16 K18:K20 M20:Q20 L19:O19 M18:Q18 K17:O17 Q19 Q16:Q17 D13:D20 F13:F14 H13:I14" name="범위1_3_1_2_1_1_2_1_2_1_1"/>
    <protectedRange sqref="G18 J18 L18" name="범위1_6_1_1_1_2_1_1_1_1_1"/>
    <protectedRange sqref="E14 G14 J14 P14:Q14" name="범위1_2_2_2_1_1_2_1_1_1_1_1"/>
    <protectedRange sqref="J16" name="범위1_1_2_2_1_2_1_1_1_1_1"/>
    <protectedRange sqref="O16:P16" name="범위1_1_2_1_1_1_1_1_2_1_1"/>
    <protectedRange sqref="J17 P17" name="범위1_5_1_1_1_2_1_2_1_1"/>
    <protectedRange sqref="J19 P19" name="범위1_3_1_1_1_1_1_1_1_2_1_1"/>
    <protectedRange sqref="Q15" name="범위1_4_1_1_1_1_1_1_1_1_1"/>
    <protectedRange sqref="J15 P15 L15" name="범위1_1_1_1_1_1_2_1_2_1_1"/>
    <protectedRange sqref="J20 L20" name="범위1_7_1_1_1_2_1_2_1_1"/>
  </protectedRanges>
  <mergeCells count="7">
    <mergeCell ref="C4:H4"/>
    <mergeCell ref="K4:O4"/>
    <mergeCell ref="A1:I1"/>
    <mergeCell ref="K1:Q1"/>
    <mergeCell ref="P2:Q2"/>
    <mergeCell ref="C3:I3"/>
    <mergeCell ref="K3:P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4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zoomScale="90" zoomScaleNormal="90" zoomScaleSheetLayoutView="100" workbookViewId="0">
      <selection sqref="A1:G1"/>
    </sheetView>
  </sheetViews>
  <sheetFormatPr defaultRowHeight="13.5"/>
  <cols>
    <col min="1" max="1" width="14.5546875" style="251" customWidth="1"/>
    <col min="2" max="5" width="13.109375" style="251" customWidth="1"/>
    <col min="6" max="7" width="13.109375" style="254" customWidth="1"/>
    <col min="8" max="8" width="2.77734375" style="255" customWidth="1"/>
    <col min="9" max="14" width="11.77734375" style="254" customWidth="1"/>
    <col min="15" max="16384" width="8.88671875" style="254"/>
  </cols>
  <sheetData>
    <row r="1" spans="1:14" s="216" customFormat="1" ht="45" customHeight="1">
      <c r="A1" s="450" t="s">
        <v>491</v>
      </c>
      <c r="B1" s="450"/>
      <c r="C1" s="450"/>
      <c r="D1" s="450"/>
      <c r="E1" s="450"/>
      <c r="F1" s="450"/>
      <c r="G1" s="450"/>
      <c r="H1" s="215"/>
      <c r="I1" s="451" t="s">
        <v>271</v>
      </c>
      <c r="J1" s="451"/>
      <c r="K1" s="451"/>
      <c r="L1" s="451"/>
      <c r="M1" s="451"/>
      <c r="N1" s="451"/>
    </row>
    <row r="2" spans="1:14" s="221" customFormat="1" ht="25.5" customHeight="1" thickBot="1">
      <c r="A2" s="217" t="s">
        <v>272</v>
      </c>
      <c r="B2" s="218"/>
      <c r="C2" s="218"/>
      <c r="D2" s="218"/>
      <c r="E2" s="218"/>
      <c r="F2" s="217"/>
      <c r="G2" s="217"/>
      <c r="H2" s="219"/>
      <c r="I2" s="217"/>
      <c r="J2" s="217"/>
      <c r="K2" s="217"/>
      <c r="L2" s="217"/>
      <c r="M2" s="217"/>
      <c r="N2" s="220" t="s">
        <v>273</v>
      </c>
    </row>
    <row r="3" spans="1:14" s="221" customFormat="1" ht="17.100000000000001" customHeight="1" thickTop="1">
      <c r="A3" s="47" t="s">
        <v>68</v>
      </c>
      <c r="B3" s="452" t="s">
        <v>274</v>
      </c>
      <c r="C3" s="453"/>
      <c r="D3" s="453"/>
      <c r="E3" s="454"/>
      <c r="F3" s="452" t="s">
        <v>275</v>
      </c>
      <c r="G3" s="453"/>
      <c r="H3" s="47"/>
      <c r="I3" s="453" t="s">
        <v>276</v>
      </c>
      <c r="J3" s="453"/>
      <c r="K3" s="454"/>
      <c r="L3" s="452" t="s">
        <v>277</v>
      </c>
      <c r="M3" s="453"/>
      <c r="N3" s="453"/>
    </row>
    <row r="4" spans="1:14" s="221" customFormat="1" ht="17.100000000000001" customHeight="1">
      <c r="A4" s="47" t="s">
        <v>78</v>
      </c>
      <c r="B4" s="222" t="s">
        <v>278</v>
      </c>
      <c r="C4" s="47" t="s">
        <v>279</v>
      </c>
      <c r="D4" s="448" t="s">
        <v>280</v>
      </c>
      <c r="E4" s="449"/>
      <c r="F4" s="224" t="s">
        <v>281</v>
      </c>
      <c r="G4" s="47" t="s">
        <v>282</v>
      </c>
      <c r="H4" s="47"/>
      <c r="I4" s="225" t="s">
        <v>283</v>
      </c>
      <c r="J4" s="224" t="s">
        <v>284</v>
      </c>
      <c r="K4" s="226" t="s">
        <v>285</v>
      </c>
      <c r="L4" s="227" t="s">
        <v>286</v>
      </c>
      <c r="M4" s="224" t="s">
        <v>287</v>
      </c>
      <c r="N4" s="47" t="s">
        <v>288</v>
      </c>
    </row>
    <row r="5" spans="1:14" s="221" customFormat="1" ht="17.100000000000001" customHeight="1">
      <c r="A5" s="47" t="s">
        <v>84</v>
      </c>
      <c r="B5" s="222" t="s">
        <v>289</v>
      </c>
      <c r="C5" s="47" t="s">
        <v>290</v>
      </c>
      <c r="D5" s="222" t="s">
        <v>291</v>
      </c>
      <c r="E5" s="228" t="s">
        <v>292</v>
      </c>
      <c r="F5" s="224"/>
      <c r="G5" s="47"/>
      <c r="H5" s="47"/>
      <c r="I5" s="224" t="s">
        <v>293</v>
      </c>
      <c r="J5" s="224" t="s">
        <v>294</v>
      </c>
      <c r="K5" s="224" t="s">
        <v>295</v>
      </c>
      <c r="L5" s="222"/>
      <c r="M5" s="229" t="s">
        <v>296</v>
      </c>
      <c r="N5" s="47"/>
    </row>
    <row r="6" spans="1:14" s="221" customFormat="1" ht="17.100000000000001" customHeight="1">
      <c r="A6" s="230" t="s">
        <v>25</v>
      </c>
      <c r="B6" s="231" t="s">
        <v>297</v>
      </c>
      <c r="C6" s="232" t="s">
        <v>298</v>
      </c>
      <c r="D6" s="231" t="s">
        <v>299</v>
      </c>
      <c r="E6" s="233" t="s">
        <v>300</v>
      </c>
      <c r="F6" s="234" t="s">
        <v>301</v>
      </c>
      <c r="G6" s="232" t="s">
        <v>302</v>
      </c>
      <c r="H6" s="47"/>
      <c r="I6" s="234" t="s">
        <v>303</v>
      </c>
      <c r="J6" s="234" t="s">
        <v>304</v>
      </c>
      <c r="K6" s="234" t="s">
        <v>305</v>
      </c>
      <c r="L6" s="231" t="s">
        <v>306</v>
      </c>
      <c r="M6" s="234" t="s">
        <v>307</v>
      </c>
      <c r="N6" s="232" t="s">
        <v>308</v>
      </c>
    </row>
    <row r="7" spans="1:14" s="239" customFormat="1" ht="41.25" customHeight="1">
      <c r="A7" s="235">
        <v>2013</v>
      </c>
      <c r="B7" s="236">
        <v>1</v>
      </c>
      <c r="C7" s="213">
        <v>0</v>
      </c>
      <c r="D7" s="237">
        <v>1</v>
      </c>
      <c r="E7" s="237">
        <v>2</v>
      </c>
      <c r="F7" s="213">
        <v>0</v>
      </c>
      <c r="G7" s="213">
        <v>0</v>
      </c>
      <c r="H7" s="238"/>
      <c r="I7" s="238">
        <v>1</v>
      </c>
      <c r="J7" s="238">
        <v>1</v>
      </c>
      <c r="K7" s="238">
        <v>1</v>
      </c>
      <c r="L7" s="238">
        <v>1</v>
      </c>
      <c r="M7" s="213">
        <v>0</v>
      </c>
      <c r="N7" s="213">
        <v>0</v>
      </c>
    </row>
    <row r="8" spans="1:14" s="239" customFormat="1" ht="41.25" customHeight="1">
      <c r="A8" s="235">
        <v>2014</v>
      </c>
      <c r="B8" s="240">
        <v>1</v>
      </c>
      <c r="C8" s="213">
        <v>0</v>
      </c>
      <c r="D8" s="240">
        <v>1</v>
      </c>
      <c r="E8" s="240">
        <v>2</v>
      </c>
      <c r="F8" s="213">
        <v>0</v>
      </c>
      <c r="G8" s="213">
        <v>0</v>
      </c>
      <c r="H8" s="240"/>
      <c r="I8" s="240">
        <v>1</v>
      </c>
      <c r="J8" s="240">
        <v>1</v>
      </c>
      <c r="K8" s="240">
        <v>1</v>
      </c>
      <c r="L8" s="240">
        <v>1</v>
      </c>
      <c r="M8" s="213">
        <v>0</v>
      </c>
      <c r="N8" s="213">
        <v>0</v>
      </c>
    </row>
    <row r="9" spans="1:14" s="239" customFormat="1" ht="41.25" customHeight="1">
      <c r="A9" s="235">
        <v>2015</v>
      </c>
      <c r="B9" s="240">
        <v>1</v>
      </c>
      <c r="C9" s="213">
        <v>0</v>
      </c>
      <c r="D9" s="240">
        <v>1</v>
      </c>
      <c r="E9" s="240">
        <v>2</v>
      </c>
      <c r="F9" s="213">
        <v>0</v>
      </c>
      <c r="G9" s="213">
        <v>0</v>
      </c>
      <c r="H9" s="240"/>
      <c r="I9" s="213">
        <v>0</v>
      </c>
      <c r="J9" s="213">
        <v>0</v>
      </c>
      <c r="K9" s="213">
        <v>0</v>
      </c>
      <c r="L9" s="240">
        <v>1</v>
      </c>
      <c r="M9" s="213">
        <v>0</v>
      </c>
      <c r="N9" s="213">
        <v>0</v>
      </c>
    </row>
    <row r="10" spans="1:14" s="239" customFormat="1" ht="41.25" customHeight="1">
      <c r="A10" s="235">
        <v>2016</v>
      </c>
      <c r="B10" s="240">
        <v>1</v>
      </c>
      <c r="C10" s="213">
        <v>0</v>
      </c>
      <c r="D10" s="240">
        <v>1</v>
      </c>
      <c r="E10" s="240">
        <v>2</v>
      </c>
      <c r="F10" s="213">
        <v>0</v>
      </c>
      <c r="G10" s="213">
        <v>0</v>
      </c>
      <c r="H10" s="240"/>
      <c r="I10" s="213">
        <v>0</v>
      </c>
      <c r="J10" s="213">
        <v>0</v>
      </c>
      <c r="K10" s="213">
        <v>0</v>
      </c>
      <c r="L10" s="240">
        <v>1</v>
      </c>
      <c r="M10" s="213">
        <v>0</v>
      </c>
      <c r="N10" s="213">
        <v>0</v>
      </c>
    </row>
    <row r="11" spans="1:14" s="239" customFormat="1" ht="41.25" customHeight="1">
      <c r="A11" s="235">
        <v>2017</v>
      </c>
      <c r="B11" s="240">
        <v>1</v>
      </c>
      <c r="C11" s="213">
        <v>0</v>
      </c>
      <c r="D11" s="240">
        <v>1</v>
      </c>
      <c r="E11" s="240">
        <v>2</v>
      </c>
      <c r="F11" s="213">
        <v>0</v>
      </c>
      <c r="G11" s="213">
        <v>0</v>
      </c>
      <c r="H11" s="240"/>
      <c r="I11" s="380">
        <v>1</v>
      </c>
      <c r="J11" s="380">
        <v>1</v>
      </c>
      <c r="K11" s="213">
        <v>0</v>
      </c>
      <c r="L11" s="240">
        <v>1</v>
      </c>
      <c r="M11" s="213">
        <v>0</v>
      </c>
      <c r="N11" s="213">
        <v>0</v>
      </c>
    </row>
    <row r="12" spans="1:14" s="243" customFormat="1" ht="41.25" customHeight="1">
      <c r="A12" s="367">
        <v>2018</v>
      </c>
      <c r="B12" s="241">
        <v>1</v>
      </c>
      <c r="C12" s="378">
        <v>0</v>
      </c>
      <c r="D12" s="241">
        <v>1</v>
      </c>
      <c r="E12" s="241">
        <v>2</v>
      </c>
      <c r="F12" s="214">
        <v>0</v>
      </c>
      <c r="G12" s="214">
        <v>0</v>
      </c>
      <c r="H12" s="241"/>
      <c r="I12" s="242">
        <v>1</v>
      </c>
      <c r="J12" s="242">
        <v>1</v>
      </c>
      <c r="K12" s="242">
        <v>1</v>
      </c>
      <c r="L12" s="241">
        <v>1</v>
      </c>
      <c r="M12" s="214">
        <v>0</v>
      </c>
      <c r="N12" s="214">
        <v>0</v>
      </c>
    </row>
    <row r="13" spans="1:14" s="244" customFormat="1" ht="41.25" customHeight="1">
      <c r="A13" s="379" t="s">
        <v>262</v>
      </c>
      <c r="B13" s="240">
        <v>1</v>
      </c>
      <c r="C13" s="213">
        <v>0</v>
      </c>
      <c r="D13" s="240">
        <v>1</v>
      </c>
      <c r="E13" s="240">
        <v>2</v>
      </c>
      <c r="F13" s="213">
        <v>0</v>
      </c>
      <c r="G13" s="213">
        <v>0</v>
      </c>
      <c r="H13" s="240"/>
      <c r="I13" s="380">
        <v>1</v>
      </c>
      <c r="J13" s="213">
        <v>0</v>
      </c>
      <c r="K13" s="380">
        <v>1</v>
      </c>
      <c r="L13" s="240">
        <v>1</v>
      </c>
      <c r="M13" s="213">
        <v>0</v>
      </c>
      <c r="N13" s="213">
        <v>0</v>
      </c>
    </row>
    <row r="14" spans="1:14" s="244" customFormat="1" ht="41.25" customHeight="1">
      <c r="A14" s="379" t="s">
        <v>263</v>
      </c>
      <c r="B14" s="213">
        <v>0</v>
      </c>
      <c r="C14" s="213">
        <v>0</v>
      </c>
      <c r="D14" s="213">
        <v>0</v>
      </c>
      <c r="E14" s="213">
        <v>0</v>
      </c>
      <c r="F14" s="213">
        <v>0</v>
      </c>
      <c r="G14" s="213">
        <v>0</v>
      </c>
      <c r="H14" s="240"/>
      <c r="I14" s="213">
        <v>0</v>
      </c>
      <c r="J14" s="213">
        <v>0</v>
      </c>
      <c r="K14" s="213">
        <v>0</v>
      </c>
      <c r="L14" s="213">
        <v>0</v>
      </c>
      <c r="M14" s="213">
        <v>0</v>
      </c>
      <c r="N14" s="213">
        <v>0</v>
      </c>
    </row>
    <row r="15" spans="1:14" s="244" customFormat="1" ht="41.25" customHeight="1">
      <c r="A15" s="379" t="s">
        <v>264</v>
      </c>
      <c r="B15" s="213">
        <v>0</v>
      </c>
      <c r="C15" s="213">
        <v>0</v>
      </c>
      <c r="D15" s="213">
        <v>0</v>
      </c>
      <c r="E15" s="213">
        <v>0</v>
      </c>
      <c r="F15" s="213">
        <v>0</v>
      </c>
      <c r="G15" s="213">
        <v>0</v>
      </c>
      <c r="H15" s="240"/>
      <c r="I15" s="213">
        <v>0</v>
      </c>
      <c r="J15" s="213">
        <v>0</v>
      </c>
      <c r="K15" s="213">
        <v>0</v>
      </c>
      <c r="L15" s="213">
        <v>0</v>
      </c>
      <c r="M15" s="213">
        <v>0</v>
      </c>
      <c r="N15" s="213">
        <v>0</v>
      </c>
    </row>
    <row r="16" spans="1:14" s="244" customFormat="1" ht="41.25" customHeight="1">
      <c r="A16" s="379" t="s">
        <v>265</v>
      </c>
      <c r="B16" s="213">
        <v>0</v>
      </c>
      <c r="C16" s="213">
        <v>0</v>
      </c>
      <c r="D16" s="213">
        <v>0</v>
      </c>
      <c r="E16" s="213">
        <v>0</v>
      </c>
      <c r="F16" s="213">
        <v>0</v>
      </c>
      <c r="G16" s="213">
        <v>0</v>
      </c>
      <c r="H16" s="240"/>
      <c r="I16" s="213">
        <v>0</v>
      </c>
      <c r="J16" s="380">
        <v>1</v>
      </c>
      <c r="K16" s="213">
        <v>0</v>
      </c>
      <c r="L16" s="213">
        <v>0</v>
      </c>
      <c r="M16" s="213">
        <v>0</v>
      </c>
      <c r="N16" s="213">
        <v>0</v>
      </c>
    </row>
    <row r="17" spans="1:17" s="244" customFormat="1" ht="41.25" customHeight="1">
      <c r="A17" s="379" t="s">
        <v>266</v>
      </c>
      <c r="B17" s="213">
        <v>0</v>
      </c>
      <c r="C17" s="213">
        <v>0</v>
      </c>
      <c r="D17" s="213">
        <v>0</v>
      </c>
      <c r="E17" s="213">
        <v>0</v>
      </c>
      <c r="F17" s="213">
        <v>0</v>
      </c>
      <c r="G17" s="213">
        <v>0</v>
      </c>
      <c r="H17" s="240"/>
      <c r="I17" s="213">
        <v>0</v>
      </c>
      <c r="J17" s="213">
        <v>0</v>
      </c>
      <c r="K17" s="213">
        <v>0</v>
      </c>
      <c r="L17" s="213">
        <v>0</v>
      </c>
      <c r="M17" s="213">
        <v>0</v>
      </c>
      <c r="N17" s="213">
        <v>0</v>
      </c>
    </row>
    <row r="18" spans="1:17" s="244" customFormat="1" ht="41.25" customHeight="1">
      <c r="A18" s="379" t="s">
        <v>267</v>
      </c>
      <c r="B18" s="213">
        <v>0</v>
      </c>
      <c r="C18" s="213">
        <v>0</v>
      </c>
      <c r="D18" s="213">
        <v>0</v>
      </c>
      <c r="E18" s="213">
        <v>0</v>
      </c>
      <c r="F18" s="213">
        <v>0</v>
      </c>
      <c r="G18" s="213">
        <v>0</v>
      </c>
      <c r="H18" s="240"/>
      <c r="I18" s="213">
        <v>0</v>
      </c>
      <c r="J18" s="213">
        <v>0</v>
      </c>
      <c r="K18" s="213">
        <v>0</v>
      </c>
      <c r="L18" s="213">
        <v>0</v>
      </c>
      <c r="M18" s="213">
        <v>0</v>
      </c>
      <c r="N18" s="213">
        <v>0</v>
      </c>
    </row>
    <row r="19" spans="1:17" s="244" customFormat="1" ht="41.25" customHeight="1" thickBot="1">
      <c r="A19" s="245" t="s">
        <v>268</v>
      </c>
      <c r="B19" s="381">
        <v>0</v>
      </c>
      <c r="C19" s="381">
        <v>0</v>
      </c>
      <c r="D19" s="381">
        <v>0</v>
      </c>
      <c r="E19" s="381">
        <v>0</v>
      </c>
      <c r="F19" s="381">
        <v>0</v>
      </c>
      <c r="G19" s="381">
        <v>0</v>
      </c>
      <c r="H19" s="240"/>
      <c r="I19" s="381">
        <v>0</v>
      </c>
      <c r="J19" s="381">
        <v>0</v>
      </c>
      <c r="K19" s="381">
        <v>0</v>
      </c>
      <c r="L19" s="381">
        <v>0</v>
      </c>
      <c r="M19" s="381">
        <v>0</v>
      </c>
      <c r="N19" s="381">
        <v>0</v>
      </c>
    </row>
    <row r="20" spans="1:17" s="250" customFormat="1" ht="12" customHeight="1" thickTop="1">
      <c r="A20" s="246" t="s">
        <v>270</v>
      </c>
      <c r="B20" s="247"/>
      <c r="C20" s="247"/>
      <c r="D20" s="248"/>
      <c r="E20" s="248"/>
      <c r="F20" s="248"/>
      <c r="G20" s="249"/>
      <c r="H20" s="248"/>
      <c r="J20" s="248"/>
      <c r="L20" s="248"/>
      <c r="M20" s="248"/>
      <c r="N20" s="248"/>
      <c r="O20" s="248"/>
      <c r="P20" s="248"/>
      <c r="Q20" s="248"/>
    </row>
    <row r="21" spans="1:17">
      <c r="C21" s="252"/>
      <c r="D21" s="252"/>
      <c r="E21" s="252"/>
      <c r="F21" s="253"/>
      <c r="G21" s="253"/>
      <c r="H21" s="253"/>
      <c r="I21" s="253"/>
      <c r="L21" s="253"/>
    </row>
    <row r="22" spans="1:17">
      <c r="C22" s="252"/>
      <c r="D22" s="252"/>
      <c r="E22" s="252"/>
      <c r="F22" s="253"/>
      <c r="G22" s="253"/>
      <c r="H22" s="253"/>
      <c r="I22" s="253"/>
      <c r="L22" s="253"/>
    </row>
    <row r="23" spans="1:17">
      <c r="C23" s="252"/>
      <c r="D23" s="252"/>
      <c r="E23" s="252"/>
      <c r="F23" s="253"/>
      <c r="G23" s="253"/>
      <c r="H23" s="253"/>
      <c r="I23" s="253"/>
      <c r="L23" s="253"/>
    </row>
    <row r="24" spans="1:17">
      <c r="C24" s="252"/>
      <c r="D24" s="252"/>
      <c r="E24" s="252"/>
      <c r="F24" s="253"/>
      <c r="G24" s="253"/>
      <c r="H24" s="253"/>
      <c r="I24" s="253"/>
      <c r="L24" s="253"/>
    </row>
    <row r="25" spans="1:17">
      <c r="D25" s="252"/>
      <c r="E25" s="252"/>
      <c r="I25" s="253"/>
      <c r="L25" s="253"/>
    </row>
    <row r="26" spans="1:17">
      <c r="D26" s="252"/>
      <c r="E26" s="252"/>
      <c r="I26" s="253"/>
      <c r="L26" s="253"/>
    </row>
    <row r="27" spans="1:17">
      <c r="D27" s="252"/>
      <c r="E27" s="252"/>
      <c r="I27" s="253"/>
      <c r="L27" s="253"/>
    </row>
    <row r="28" spans="1:17">
      <c r="D28" s="252"/>
      <c r="E28" s="252"/>
      <c r="I28" s="253"/>
      <c r="L28" s="253"/>
    </row>
    <row r="29" spans="1:17">
      <c r="D29" s="252"/>
      <c r="E29" s="252"/>
      <c r="I29" s="253"/>
      <c r="L29" s="253"/>
    </row>
    <row r="30" spans="1:17">
      <c r="D30" s="252"/>
      <c r="E30" s="252"/>
      <c r="I30" s="253"/>
      <c r="L30" s="253"/>
    </row>
    <row r="31" spans="1:17">
      <c r="D31" s="252"/>
      <c r="E31" s="252"/>
      <c r="I31" s="253"/>
      <c r="L31" s="253"/>
    </row>
    <row r="32" spans="1:17">
      <c r="D32" s="252"/>
      <c r="E32" s="252"/>
      <c r="I32" s="253"/>
      <c r="L32" s="253"/>
    </row>
    <row r="33" spans="4:12">
      <c r="D33" s="252"/>
      <c r="E33" s="252"/>
      <c r="I33" s="253"/>
      <c r="L33" s="253"/>
    </row>
    <row r="34" spans="4:12">
      <c r="D34" s="252"/>
      <c r="E34" s="252"/>
      <c r="I34" s="253"/>
      <c r="L34" s="253"/>
    </row>
    <row r="35" spans="4:12">
      <c r="D35" s="252"/>
      <c r="E35" s="252"/>
      <c r="I35" s="253"/>
      <c r="L35" s="253"/>
    </row>
    <row r="36" spans="4:12">
      <c r="D36" s="252"/>
      <c r="E36" s="252"/>
      <c r="I36" s="253"/>
      <c r="L36" s="253"/>
    </row>
    <row r="37" spans="4:12">
      <c r="D37" s="252"/>
      <c r="E37" s="252"/>
      <c r="I37" s="253"/>
      <c r="L37" s="253"/>
    </row>
    <row r="38" spans="4:12">
      <c r="L38" s="253"/>
    </row>
    <row r="39" spans="4:12">
      <c r="L39" s="253"/>
    </row>
    <row r="40" spans="4:12">
      <c r="L40" s="253"/>
    </row>
    <row r="41" spans="4:12">
      <c r="L41" s="253"/>
    </row>
    <row r="42" spans="4:12">
      <c r="L42" s="253"/>
    </row>
    <row r="43" spans="4:12">
      <c r="L43" s="253"/>
    </row>
    <row r="44" spans="4:12">
      <c r="L44" s="253"/>
    </row>
    <row r="45" spans="4:12">
      <c r="L45" s="253"/>
    </row>
    <row r="46" spans="4:12">
      <c r="L46" s="253"/>
    </row>
    <row r="47" spans="4:12">
      <c r="L47" s="253"/>
    </row>
    <row r="48" spans="4:12">
      <c r="L48" s="253"/>
    </row>
    <row r="49" spans="12:12">
      <c r="L49" s="253"/>
    </row>
    <row r="50" spans="12:12">
      <c r="L50" s="253"/>
    </row>
    <row r="51" spans="12:12">
      <c r="L51" s="253"/>
    </row>
    <row r="52" spans="12:12">
      <c r="L52" s="253"/>
    </row>
    <row r="53" spans="12:12">
      <c r="L53" s="253"/>
    </row>
    <row r="54" spans="12:12">
      <c r="L54" s="253"/>
    </row>
    <row r="55" spans="12:12">
      <c r="L55" s="253"/>
    </row>
    <row r="56" spans="12:12">
      <c r="L56" s="253"/>
    </row>
    <row r="57" spans="12:12">
      <c r="L57" s="253"/>
    </row>
    <row r="58" spans="12:12">
      <c r="L58" s="253"/>
    </row>
    <row r="59" spans="12:12">
      <c r="L59" s="253"/>
    </row>
    <row r="60" spans="12:12">
      <c r="L60" s="253"/>
    </row>
    <row r="61" spans="12:12">
      <c r="L61" s="253"/>
    </row>
    <row r="62" spans="12:12">
      <c r="L62" s="253"/>
    </row>
    <row r="63" spans="12:12">
      <c r="L63" s="253"/>
    </row>
    <row r="64" spans="12:12">
      <c r="L64" s="253"/>
    </row>
  </sheetData>
  <protectedRanges>
    <protectedRange sqref="U20:AL20 B20:R20" name="범위1_11_1_1_1_1_1_1"/>
  </protectedRanges>
  <mergeCells count="7">
    <mergeCell ref="D4:E4"/>
    <mergeCell ref="A1:G1"/>
    <mergeCell ref="I1:N1"/>
    <mergeCell ref="B3:E3"/>
    <mergeCell ref="F3:G3"/>
    <mergeCell ref="I3:K3"/>
    <mergeCell ref="L3:N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"/>
  <sheetViews>
    <sheetView zoomScale="80" zoomScaleNormal="80" zoomScaleSheetLayoutView="100" workbookViewId="0">
      <selection sqref="A1:H1"/>
    </sheetView>
  </sheetViews>
  <sheetFormatPr defaultRowHeight="13.5"/>
  <cols>
    <col min="1" max="1" width="14.77734375" style="42" customWidth="1"/>
    <col min="2" max="2" width="6.5546875" style="42" customWidth="1"/>
    <col min="3" max="8" width="8.6640625" style="42" customWidth="1"/>
    <col min="9" max="9" width="2.77734375" style="42" customWidth="1"/>
    <col min="10" max="14" width="10" style="42" customWidth="1"/>
    <col min="15" max="15" width="14.77734375" style="42" customWidth="1"/>
    <col min="16" max="19" width="14" style="42" customWidth="1"/>
    <col min="20" max="20" width="2.77734375" style="42" customWidth="1"/>
    <col min="21" max="24" width="11.109375" style="42" customWidth="1"/>
    <col min="25" max="25" width="14.77734375" style="41" customWidth="1"/>
    <col min="26" max="29" width="13.6640625" style="41" customWidth="1"/>
    <col min="30" max="30" width="2.77734375" style="41" customWidth="1"/>
    <col min="31" max="36" width="8.21875" style="41" customWidth="1"/>
    <col min="37" max="37" width="14.77734375" style="41" customWidth="1"/>
    <col min="38" max="38" width="10" style="41" customWidth="1"/>
    <col min="39" max="39" width="11.33203125" style="41" customWidth="1"/>
    <col min="40" max="40" width="7.44140625" style="41" customWidth="1"/>
    <col min="41" max="41" width="5.5546875" style="41" customWidth="1"/>
    <col min="42" max="42" width="6.21875" style="41" customWidth="1"/>
    <col min="43" max="43" width="2.77734375" style="41" customWidth="1"/>
    <col min="44" max="48" width="9.77734375" style="41" customWidth="1"/>
    <col min="49" max="16384" width="8.88671875" style="41"/>
  </cols>
  <sheetData>
    <row r="1" spans="1:48" s="2" customFormat="1" ht="45" customHeight="1">
      <c r="A1" s="406" t="s">
        <v>492</v>
      </c>
      <c r="B1" s="406"/>
      <c r="C1" s="406"/>
      <c r="D1" s="406"/>
      <c r="E1" s="406"/>
      <c r="F1" s="406"/>
      <c r="G1" s="406"/>
      <c r="H1" s="406"/>
      <c r="I1" s="256"/>
      <c r="J1" s="406" t="s">
        <v>309</v>
      </c>
      <c r="K1" s="406"/>
      <c r="L1" s="406"/>
      <c r="M1" s="406"/>
      <c r="N1" s="406"/>
      <c r="O1" s="406" t="s">
        <v>310</v>
      </c>
      <c r="P1" s="406"/>
      <c r="Q1" s="406"/>
      <c r="R1" s="406"/>
      <c r="S1" s="406"/>
      <c r="T1" s="257"/>
      <c r="U1" s="406" t="s">
        <v>311</v>
      </c>
      <c r="V1" s="406"/>
      <c r="W1" s="406"/>
      <c r="X1" s="406"/>
      <c r="Y1" s="434" t="s">
        <v>312</v>
      </c>
      <c r="Z1" s="434"/>
      <c r="AA1" s="434"/>
      <c r="AB1" s="434"/>
      <c r="AC1" s="434"/>
      <c r="AD1" s="258"/>
      <c r="AE1" s="406" t="s">
        <v>313</v>
      </c>
      <c r="AF1" s="406"/>
      <c r="AG1" s="406"/>
      <c r="AH1" s="406"/>
      <c r="AI1" s="406"/>
      <c r="AJ1" s="406"/>
      <c r="AK1" s="434" t="s">
        <v>314</v>
      </c>
      <c r="AL1" s="434"/>
      <c r="AM1" s="434"/>
      <c r="AN1" s="434"/>
      <c r="AO1" s="434"/>
      <c r="AP1" s="434"/>
      <c r="AR1" s="406" t="s">
        <v>315</v>
      </c>
      <c r="AS1" s="406"/>
      <c r="AT1" s="406"/>
      <c r="AU1" s="406"/>
      <c r="AV1" s="406"/>
    </row>
    <row r="2" spans="1:48" s="7" customFormat="1" ht="25.5" customHeight="1" thickBot="1">
      <c r="A2" s="3" t="s">
        <v>316</v>
      </c>
      <c r="B2" s="3"/>
      <c r="C2" s="3"/>
      <c r="D2" s="3"/>
      <c r="E2" s="3"/>
      <c r="F2" s="3"/>
      <c r="G2" s="3"/>
      <c r="H2" s="3"/>
      <c r="M2" s="437" t="s">
        <v>317</v>
      </c>
      <c r="N2" s="437"/>
      <c r="O2" s="3" t="s">
        <v>318</v>
      </c>
      <c r="Q2" s="3"/>
      <c r="R2" s="3"/>
      <c r="S2" s="3"/>
      <c r="W2" s="437" t="s">
        <v>317</v>
      </c>
      <c r="X2" s="437"/>
      <c r="Y2" s="3" t="s">
        <v>318</v>
      </c>
      <c r="AI2" s="437" t="s">
        <v>319</v>
      </c>
      <c r="AJ2" s="437"/>
      <c r="AK2" s="3" t="s">
        <v>318</v>
      </c>
      <c r="AU2" s="437" t="s">
        <v>320</v>
      </c>
      <c r="AV2" s="437"/>
    </row>
    <row r="3" spans="1:48" s="162" customFormat="1" ht="17.100000000000001" customHeight="1" thickTop="1">
      <c r="A3" s="486" t="s">
        <v>321</v>
      </c>
      <c r="B3" s="259"/>
      <c r="C3" s="480" t="s">
        <v>322</v>
      </c>
      <c r="D3" s="480"/>
      <c r="E3" s="480"/>
      <c r="F3" s="480"/>
      <c r="G3" s="480"/>
      <c r="H3" s="480"/>
      <c r="I3" s="493"/>
      <c r="J3" s="409" t="s">
        <v>323</v>
      </c>
      <c r="K3" s="409"/>
      <c r="L3" s="409"/>
      <c r="M3" s="409"/>
      <c r="N3" s="409"/>
      <c r="O3" s="486" t="s">
        <v>321</v>
      </c>
      <c r="P3" s="419" t="s">
        <v>324</v>
      </c>
      <c r="Q3" s="410"/>
      <c r="R3" s="410"/>
      <c r="S3" s="410"/>
      <c r="U3" s="419" t="s">
        <v>323</v>
      </c>
      <c r="V3" s="410"/>
      <c r="W3" s="410"/>
      <c r="X3" s="410"/>
      <c r="Y3" s="486" t="s">
        <v>321</v>
      </c>
      <c r="Z3" s="488" t="s">
        <v>325</v>
      </c>
      <c r="AA3" s="489"/>
      <c r="AB3" s="489"/>
      <c r="AC3" s="489"/>
      <c r="AD3" s="260"/>
      <c r="AE3" s="261"/>
      <c r="AF3" s="409" t="s">
        <v>326</v>
      </c>
      <c r="AG3" s="410"/>
      <c r="AH3" s="409"/>
      <c r="AI3" s="410"/>
      <c r="AJ3" s="410"/>
      <c r="AK3" s="486" t="s">
        <v>321</v>
      </c>
      <c r="AL3" s="491"/>
      <c r="AM3" s="491"/>
      <c r="AN3" s="491"/>
      <c r="AO3" s="491"/>
      <c r="AP3" s="491"/>
      <c r="AR3" s="480"/>
      <c r="AS3" s="480"/>
      <c r="AT3" s="419" t="s">
        <v>327</v>
      </c>
      <c r="AU3" s="410"/>
      <c r="AV3" s="410"/>
    </row>
    <row r="4" spans="1:48" s="162" customFormat="1" ht="17.100000000000001" customHeight="1">
      <c r="A4" s="487"/>
      <c r="B4" s="262" t="s">
        <v>328</v>
      </c>
      <c r="C4" s="455" t="s">
        <v>329</v>
      </c>
      <c r="D4" s="455" t="s">
        <v>330</v>
      </c>
      <c r="E4" s="455" t="s">
        <v>331</v>
      </c>
      <c r="F4" s="455" t="s">
        <v>332</v>
      </c>
      <c r="G4" s="455" t="s">
        <v>333</v>
      </c>
      <c r="H4" s="458" t="s">
        <v>334</v>
      </c>
      <c r="I4" s="490"/>
      <c r="J4" s="464" t="s">
        <v>335</v>
      </c>
      <c r="K4" s="483" t="s">
        <v>336</v>
      </c>
      <c r="L4" s="494" t="s">
        <v>337</v>
      </c>
      <c r="M4" s="495"/>
      <c r="N4" s="495"/>
      <c r="O4" s="487"/>
      <c r="P4" s="455" t="s">
        <v>338</v>
      </c>
      <c r="Q4" s="455" t="s">
        <v>339</v>
      </c>
      <c r="R4" s="455" t="s">
        <v>340</v>
      </c>
      <c r="S4" s="458" t="s">
        <v>341</v>
      </c>
      <c r="U4" s="474" t="s">
        <v>342</v>
      </c>
      <c r="V4" s="474" t="s">
        <v>343</v>
      </c>
      <c r="W4" s="474" t="s">
        <v>344</v>
      </c>
      <c r="X4" s="474" t="s">
        <v>345</v>
      </c>
      <c r="Y4" s="487"/>
      <c r="Z4" s="475" t="s">
        <v>344</v>
      </c>
      <c r="AA4" s="475" t="s">
        <v>346</v>
      </c>
      <c r="AB4" s="475" t="s">
        <v>347</v>
      </c>
      <c r="AC4" s="458" t="s">
        <v>348</v>
      </c>
      <c r="AD4" s="478"/>
      <c r="AE4" s="464" t="s">
        <v>349</v>
      </c>
      <c r="AF4" s="455" t="s">
        <v>350</v>
      </c>
      <c r="AG4" s="455" t="s">
        <v>351</v>
      </c>
      <c r="AH4" s="467" t="s">
        <v>352</v>
      </c>
      <c r="AI4" s="470" t="s">
        <v>353</v>
      </c>
      <c r="AJ4" s="473" t="s">
        <v>354</v>
      </c>
      <c r="AK4" s="490"/>
      <c r="AL4" s="455" t="s">
        <v>355</v>
      </c>
      <c r="AM4" s="455" t="s">
        <v>356</v>
      </c>
      <c r="AN4" s="455" t="s">
        <v>357</v>
      </c>
      <c r="AO4" s="455" t="s">
        <v>358</v>
      </c>
      <c r="AP4" s="458" t="s">
        <v>359</v>
      </c>
      <c r="AR4" s="464" t="s">
        <v>360</v>
      </c>
      <c r="AS4" s="455" t="s">
        <v>361</v>
      </c>
      <c r="AT4" s="455" t="s">
        <v>362</v>
      </c>
      <c r="AU4" s="455" t="s">
        <v>363</v>
      </c>
      <c r="AV4" s="458" t="s">
        <v>364</v>
      </c>
    </row>
    <row r="5" spans="1:48" s="162" customFormat="1" ht="17.100000000000001" customHeight="1">
      <c r="A5" s="487"/>
      <c r="B5" s="262"/>
      <c r="C5" s="463"/>
      <c r="D5" s="463"/>
      <c r="E5" s="463"/>
      <c r="F5" s="463"/>
      <c r="G5" s="463"/>
      <c r="H5" s="474"/>
      <c r="I5" s="490"/>
      <c r="J5" s="481"/>
      <c r="K5" s="484"/>
      <c r="L5" s="455" t="s">
        <v>365</v>
      </c>
      <c r="M5" s="455" t="s">
        <v>366</v>
      </c>
      <c r="N5" s="458" t="s">
        <v>367</v>
      </c>
      <c r="O5" s="487"/>
      <c r="P5" s="463"/>
      <c r="Q5" s="463"/>
      <c r="R5" s="463"/>
      <c r="S5" s="474"/>
      <c r="U5" s="474"/>
      <c r="V5" s="474"/>
      <c r="W5" s="474"/>
      <c r="X5" s="474"/>
      <c r="Y5" s="487"/>
      <c r="Z5" s="476"/>
      <c r="AA5" s="476"/>
      <c r="AB5" s="476"/>
      <c r="AC5" s="459"/>
      <c r="AD5" s="479"/>
      <c r="AE5" s="465"/>
      <c r="AF5" s="456"/>
      <c r="AG5" s="456"/>
      <c r="AH5" s="468"/>
      <c r="AI5" s="471"/>
      <c r="AJ5" s="442"/>
      <c r="AK5" s="490"/>
      <c r="AL5" s="463"/>
      <c r="AM5" s="463"/>
      <c r="AN5" s="463"/>
      <c r="AO5" s="456"/>
      <c r="AP5" s="459"/>
      <c r="AR5" s="465"/>
      <c r="AS5" s="456"/>
      <c r="AT5" s="456"/>
      <c r="AU5" s="456"/>
      <c r="AV5" s="459"/>
    </row>
    <row r="6" spans="1:48" s="162" customFormat="1" ht="28.5" customHeight="1">
      <c r="A6" s="492"/>
      <c r="B6" s="264" t="s">
        <v>368</v>
      </c>
      <c r="C6" s="461"/>
      <c r="D6" s="461"/>
      <c r="E6" s="461"/>
      <c r="F6" s="461"/>
      <c r="G6" s="461"/>
      <c r="H6" s="462"/>
      <c r="I6" s="490"/>
      <c r="J6" s="482"/>
      <c r="K6" s="485"/>
      <c r="L6" s="461"/>
      <c r="M6" s="461"/>
      <c r="N6" s="462"/>
      <c r="O6" s="487"/>
      <c r="P6" s="461"/>
      <c r="Q6" s="461"/>
      <c r="R6" s="461"/>
      <c r="S6" s="462"/>
      <c r="U6" s="462"/>
      <c r="V6" s="462"/>
      <c r="W6" s="462"/>
      <c r="X6" s="462"/>
      <c r="Y6" s="487"/>
      <c r="Z6" s="477"/>
      <c r="AA6" s="477"/>
      <c r="AB6" s="477"/>
      <c r="AC6" s="460"/>
      <c r="AD6" s="479"/>
      <c r="AE6" s="466"/>
      <c r="AF6" s="457"/>
      <c r="AG6" s="457"/>
      <c r="AH6" s="469"/>
      <c r="AI6" s="472"/>
      <c r="AJ6" s="412"/>
      <c r="AK6" s="490"/>
      <c r="AL6" s="461"/>
      <c r="AM6" s="461"/>
      <c r="AN6" s="461"/>
      <c r="AO6" s="457"/>
      <c r="AP6" s="460"/>
      <c r="AR6" s="466"/>
      <c r="AS6" s="457"/>
      <c r="AT6" s="457"/>
      <c r="AU6" s="457"/>
      <c r="AV6" s="460"/>
    </row>
    <row r="7" spans="1:48" s="273" customFormat="1" ht="40.5" customHeight="1">
      <c r="A7" s="265">
        <v>2013</v>
      </c>
      <c r="B7" s="108">
        <v>44</v>
      </c>
      <c r="C7" s="266">
        <v>2</v>
      </c>
      <c r="D7" s="266">
        <v>3</v>
      </c>
      <c r="E7" s="267" t="s">
        <v>118</v>
      </c>
      <c r="F7" s="267" t="s">
        <v>118</v>
      </c>
      <c r="G7" s="267" t="s">
        <v>118</v>
      </c>
      <c r="H7" s="266">
        <v>5</v>
      </c>
      <c r="I7" s="268"/>
      <c r="J7" s="267">
        <v>1</v>
      </c>
      <c r="K7" s="266">
        <v>9</v>
      </c>
      <c r="L7" s="267" t="s">
        <v>118</v>
      </c>
      <c r="M7" s="267" t="s">
        <v>118</v>
      </c>
      <c r="N7" s="266">
        <v>5</v>
      </c>
      <c r="O7" s="265">
        <v>2013</v>
      </c>
      <c r="P7" s="269">
        <v>1</v>
      </c>
      <c r="Q7" s="266">
        <v>2</v>
      </c>
      <c r="R7" s="267" t="s">
        <v>118</v>
      </c>
      <c r="S7" s="266">
        <v>1</v>
      </c>
      <c r="T7" s="270"/>
      <c r="U7" s="267" t="s">
        <v>118</v>
      </c>
      <c r="V7" s="267" t="s">
        <v>118</v>
      </c>
      <c r="W7" s="267" t="s">
        <v>118</v>
      </c>
      <c r="X7" s="267" t="s">
        <v>118</v>
      </c>
      <c r="Y7" s="265">
        <v>2013</v>
      </c>
      <c r="Z7" s="267" t="s">
        <v>118</v>
      </c>
      <c r="AA7" s="267" t="s">
        <v>118</v>
      </c>
      <c r="AB7" s="267" t="s">
        <v>118</v>
      </c>
      <c r="AC7" s="267" t="s">
        <v>118</v>
      </c>
      <c r="AD7" s="268"/>
      <c r="AE7" s="267" t="s">
        <v>118</v>
      </c>
      <c r="AF7" s="268">
        <v>1</v>
      </c>
      <c r="AG7" s="267" t="s">
        <v>118</v>
      </c>
      <c r="AH7" s="268">
        <v>2</v>
      </c>
      <c r="AI7" s="267" t="s">
        <v>118</v>
      </c>
      <c r="AJ7" s="267" t="s">
        <v>118</v>
      </c>
      <c r="AK7" s="265">
        <v>2013</v>
      </c>
      <c r="AL7" s="267">
        <v>3</v>
      </c>
      <c r="AM7" s="267" t="s">
        <v>118</v>
      </c>
      <c r="AN7" s="267" t="s">
        <v>118</v>
      </c>
      <c r="AO7" s="271">
        <v>8</v>
      </c>
      <c r="AP7" s="267" t="s">
        <v>118</v>
      </c>
      <c r="AQ7" s="272"/>
      <c r="AR7" s="267" t="s">
        <v>118</v>
      </c>
      <c r="AS7" s="267" t="s">
        <v>118</v>
      </c>
      <c r="AT7" s="267">
        <v>1</v>
      </c>
      <c r="AU7" s="267" t="s">
        <v>118</v>
      </c>
      <c r="AV7" s="267" t="s">
        <v>118</v>
      </c>
    </row>
    <row r="8" spans="1:48" s="273" customFormat="1" ht="40.5" customHeight="1">
      <c r="A8" s="265">
        <v>2014</v>
      </c>
      <c r="B8" s="108">
        <v>46</v>
      </c>
      <c r="C8" s="274">
        <v>2</v>
      </c>
      <c r="D8" s="274">
        <v>4</v>
      </c>
      <c r="E8" s="275" t="s">
        <v>118</v>
      </c>
      <c r="F8" s="275">
        <v>1</v>
      </c>
      <c r="G8" s="275" t="s">
        <v>118</v>
      </c>
      <c r="H8" s="274">
        <v>5</v>
      </c>
      <c r="I8" s="276"/>
      <c r="J8" s="275">
        <v>1</v>
      </c>
      <c r="K8" s="274">
        <v>9</v>
      </c>
      <c r="L8" s="275" t="s">
        <v>118</v>
      </c>
      <c r="M8" s="275" t="s">
        <v>118</v>
      </c>
      <c r="N8" s="274">
        <v>5</v>
      </c>
      <c r="O8" s="265">
        <v>2014</v>
      </c>
      <c r="P8" s="277">
        <v>1</v>
      </c>
      <c r="Q8" s="274">
        <v>2</v>
      </c>
      <c r="R8" s="275" t="s">
        <v>118</v>
      </c>
      <c r="S8" s="274">
        <v>1</v>
      </c>
      <c r="T8" s="278"/>
      <c r="U8" s="275" t="s">
        <v>118</v>
      </c>
      <c r="V8" s="275" t="s">
        <v>118</v>
      </c>
      <c r="W8" s="275" t="s">
        <v>118</v>
      </c>
      <c r="X8" s="275" t="s">
        <v>118</v>
      </c>
      <c r="Y8" s="265">
        <v>2014</v>
      </c>
      <c r="Z8" s="275" t="s">
        <v>118</v>
      </c>
      <c r="AA8" s="275" t="s">
        <v>118</v>
      </c>
      <c r="AB8" s="275" t="s">
        <v>118</v>
      </c>
      <c r="AC8" s="275" t="s">
        <v>118</v>
      </c>
      <c r="AD8" s="276"/>
      <c r="AE8" s="275" t="s">
        <v>118</v>
      </c>
      <c r="AF8" s="276">
        <v>1</v>
      </c>
      <c r="AG8" s="275" t="s">
        <v>118</v>
      </c>
      <c r="AH8" s="276">
        <v>2</v>
      </c>
      <c r="AI8" s="275" t="s">
        <v>118</v>
      </c>
      <c r="AJ8" s="275" t="s">
        <v>118</v>
      </c>
      <c r="AK8" s="265">
        <v>2014</v>
      </c>
      <c r="AL8" s="275">
        <v>3</v>
      </c>
      <c r="AM8" s="275" t="s">
        <v>118</v>
      </c>
      <c r="AN8" s="275" t="s">
        <v>118</v>
      </c>
      <c r="AO8" s="279">
        <v>8</v>
      </c>
      <c r="AP8" s="275" t="s">
        <v>118</v>
      </c>
      <c r="AQ8" s="280"/>
      <c r="AR8" s="275" t="s">
        <v>118</v>
      </c>
      <c r="AS8" s="275" t="s">
        <v>118</v>
      </c>
      <c r="AT8" s="275">
        <v>1</v>
      </c>
      <c r="AU8" s="275" t="s">
        <v>118</v>
      </c>
      <c r="AV8" s="275" t="s">
        <v>118</v>
      </c>
    </row>
    <row r="9" spans="1:48" s="273" customFormat="1" ht="40.5" customHeight="1">
      <c r="A9" s="265">
        <v>2015</v>
      </c>
      <c r="B9" s="108">
        <v>47</v>
      </c>
      <c r="C9" s="281">
        <v>2</v>
      </c>
      <c r="D9" s="281">
        <v>4</v>
      </c>
      <c r="E9" s="275" t="s">
        <v>118</v>
      </c>
      <c r="F9" s="275">
        <v>1</v>
      </c>
      <c r="G9" s="275" t="s">
        <v>118</v>
      </c>
      <c r="H9" s="281">
        <v>5</v>
      </c>
      <c r="I9" s="282"/>
      <c r="J9" s="275">
        <v>1</v>
      </c>
      <c r="K9" s="281">
        <v>9</v>
      </c>
      <c r="L9" s="275" t="s">
        <v>118</v>
      </c>
      <c r="M9" s="275" t="s">
        <v>118</v>
      </c>
      <c r="N9" s="281">
        <v>6</v>
      </c>
      <c r="O9" s="265">
        <v>2015</v>
      </c>
      <c r="P9" s="283">
        <v>1</v>
      </c>
      <c r="Q9" s="281">
        <v>2</v>
      </c>
      <c r="R9" s="275" t="s">
        <v>118</v>
      </c>
      <c r="S9" s="281">
        <v>1</v>
      </c>
      <c r="T9" s="284"/>
      <c r="U9" s="275" t="s">
        <v>118</v>
      </c>
      <c r="V9" s="275" t="s">
        <v>118</v>
      </c>
      <c r="W9" s="275" t="s">
        <v>118</v>
      </c>
      <c r="X9" s="275" t="s">
        <v>118</v>
      </c>
      <c r="Y9" s="265">
        <v>2015</v>
      </c>
      <c r="Z9" s="275" t="s">
        <v>118</v>
      </c>
      <c r="AA9" s="275" t="s">
        <v>118</v>
      </c>
      <c r="AB9" s="275" t="s">
        <v>118</v>
      </c>
      <c r="AC9" s="275" t="s">
        <v>118</v>
      </c>
      <c r="AD9" s="282"/>
      <c r="AE9" s="275" t="s">
        <v>118</v>
      </c>
      <c r="AF9" s="282">
        <v>1</v>
      </c>
      <c r="AG9" s="275" t="s">
        <v>118</v>
      </c>
      <c r="AH9" s="282">
        <v>2</v>
      </c>
      <c r="AI9" s="275" t="s">
        <v>118</v>
      </c>
      <c r="AJ9" s="275" t="s">
        <v>118</v>
      </c>
      <c r="AK9" s="265">
        <v>2015</v>
      </c>
      <c r="AL9" s="275">
        <v>3</v>
      </c>
      <c r="AM9" s="275" t="s">
        <v>118</v>
      </c>
      <c r="AN9" s="275" t="s">
        <v>118</v>
      </c>
      <c r="AO9" s="275">
        <v>8</v>
      </c>
      <c r="AP9" s="275" t="s">
        <v>118</v>
      </c>
      <c r="AQ9" s="280"/>
      <c r="AR9" s="275" t="s">
        <v>118</v>
      </c>
      <c r="AS9" s="275" t="s">
        <v>118</v>
      </c>
      <c r="AT9" s="275">
        <v>1</v>
      </c>
      <c r="AU9" s="275" t="s">
        <v>118</v>
      </c>
      <c r="AV9" s="275" t="s">
        <v>118</v>
      </c>
    </row>
    <row r="10" spans="1:48" s="273" customFormat="1" ht="40.5" customHeight="1">
      <c r="A10" s="265">
        <v>2016</v>
      </c>
      <c r="B10" s="275">
        <v>51</v>
      </c>
      <c r="C10" s="281">
        <v>2</v>
      </c>
      <c r="D10" s="281">
        <v>6</v>
      </c>
      <c r="E10" s="275" t="s">
        <v>118</v>
      </c>
      <c r="F10" s="275">
        <v>1</v>
      </c>
      <c r="G10" s="275" t="s">
        <v>118</v>
      </c>
      <c r="H10" s="281">
        <v>5</v>
      </c>
      <c r="I10" s="282"/>
      <c r="J10" s="275">
        <v>1</v>
      </c>
      <c r="K10" s="281">
        <v>9</v>
      </c>
      <c r="L10" s="275">
        <v>1</v>
      </c>
      <c r="M10" s="275" t="s">
        <v>118</v>
      </c>
      <c r="N10" s="281">
        <v>7</v>
      </c>
      <c r="O10" s="265">
        <v>2016</v>
      </c>
      <c r="P10" s="283">
        <v>1</v>
      </c>
      <c r="Q10" s="281">
        <v>2</v>
      </c>
      <c r="R10" s="275" t="s">
        <v>118</v>
      </c>
      <c r="S10" s="281">
        <v>1</v>
      </c>
      <c r="T10" s="284"/>
      <c r="U10" s="275" t="s">
        <v>118</v>
      </c>
      <c r="V10" s="275" t="s">
        <v>118</v>
      </c>
      <c r="W10" s="275" t="s">
        <v>118</v>
      </c>
      <c r="X10" s="275" t="s">
        <v>118</v>
      </c>
      <c r="Y10" s="265">
        <v>2016</v>
      </c>
      <c r="Z10" s="275" t="s">
        <v>118</v>
      </c>
      <c r="AA10" s="275" t="s">
        <v>118</v>
      </c>
      <c r="AB10" s="275" t="s">
        <v>118</v>
      </c>
      <c r="AC10" s="275" t="s">
        <v>118</v>
      </c>
      <c r="AD10" s="282"/>
      <c r="AE10" s="275">
        <v>1</v>
      </c>
      <c r="AF10" s="275" t="s">
        <v>118</v>
      </c>
      <c r="AG10" s="275">
        <v>1</v>
      </c>
      <c r="AH10" s="282">
        <v>2</v>
      </c>
      <c r="AI10" s="275" t="s">
        <v>118</v>
      </c>
      <c r="AJ10" s="275" t="s">
        <v>118</v>
      </c>
      <c r="AK10" s="265">
        <v>2016</v>
      </c>
      <c r="AL10" s="275">
        <v>3</v>
      </c>
      <c r="AM10" s="275" t="s">
        <v>118</v>
      </c>
      <c r="AN10" s="275" t="s">
        <v>118</v>
      </c>
      <c r="AO10" s="275">
        <v>7</v>
      </c>
      <c r="AP10" s="275" t="s">
        <v>118</v>
      </c>
      <c r="AQ10" s="280"/>
      <c r="AR10" s="267" t="s">
        <v>118</v>
      </c>
      <c r="AS10" s="267" t="s">
        <v>118</v>
      </c>
      <c r="AT10" s="275">
        <v>1</v>
      </c>
      <c r="AU10" s="267" t="s">
        <v>118</v>
      </c>
      <c r="AV10" s="267" t="s">
        <v>118</v>
      </c>
    </row>
    <row r="11" spans="1:48" s="273" customFormat="1" ht="40.5" customHeight="1">
      <c r="A11" s="265">
        <v>2017</v>
      </c>
      <c r="B11" s="275">
        <v>51</v>
      </c>
      <c r="C11" s="281">
        <v>2</v>
      </c>
      <c r="D11" s="281">
        <v>6</v>
      </c>
      <c r="E11" s="275" t="s">
        <v>118</v>
      </c>
      <c r="F11" s="275">
        <v>1</v>
      </c>
      <c r="G11" s="275" t="s">
        <v>118</v>
      </c>
      <c r="H11" s="281">
        <v>5</v>
      </c>
      <c r="I11" s="282"/>
      <c r="J11" s="275">
        <v>1</v>
      </c>
      <c r="K11" s="281">
        <v>9</v>
      </c>
      <c r="L11" s="275">
        <v>1</v>
      </c>
      <c r="M11" s="275" t="s">
        <v>118</v>
      </c>
      <c r="N11" s="281">
        <v>7</v>
      </c>
      <c r="O11" s="265">
        <v>2017</v>
      </c>
      <c r="P11" s="283">
        <v>1</v>
      </c>
      <c r="Q11" s="281">
        <v>2</v>
      </c>
      <c r="R11" s="275" t="s">
        <v>118</v>
      </c>
      <c r="S11" s="281">
        <v>1</v>
      </c>
      <c r="T11" s="284"/>
      <c r="U11" s="275" t="s">
        <v>118</v>
      </c>
      <c r="V11" s="275" t="s">
        <v>118</v>
      </c>
      <c r="W11" s="275" t="s">
        <v>118</v>
      </c>
      <c r="X11" s="275" t="s">
        <v>118</v>
      </c>
      <c r="Y11" s="265">
        <v>2017</v>
      </c>
      <c r="Z11" s="275"/>
      <c r="AA11" s="275"/>
      <c r="AB11" s="275"/>
      <c r="AC11" s="275"/>
      <c r="AD11" s="282"/>
      <c r="AE11" s="275"/>
      <c r="AF11" s="275"/>
      <c r="AG11" s="275"/>
      <c r="AH11" s="282"/>
      <c r="AI11" s="275"/>
      <c r="AJ11" s="275"/>
      <c r="AK11" s="265">
        <v>2017</v>
      </c>
      <c r="AL11" s="275"/>
      <c r="AM11" s="275"/>
      <c r="AN11" s="275"/>
      <c r="AO11" s="275"/>
      <c r="AP11" s="275"/>
      <c r="AQ11" s="280"/>
      <c r="AR11" s="267"/>
      <c r="AS11" s="267"/>
      <c r="AT11" s="275"/>
      <c r="AU11" s="267"/>
      <c r="AV11" s="267"/>
    </row>
    <row r="12" spans="1:48" s="288" customFormat="1" ht="40.5" customHeight="1">
      <c r="A12" s="368">
        <v>2018</v>
      </c>
      <c r="B12" s="285">
        <v>54</v>
      </c>
      <c r="C12" s="382">
        <v>2</v>
      </c>
      <c r="D12" s="382">
        <v>6</v>
      </c>
      <c r="E12" s="285" t="s">
        <v>63</v>
      </c>
      <c r="F12" s="285">
        <v>1</v>
      </c>
      <c r="G12" s="285" t="s">
        <v>470</v>
      </c>
      <c r="H12" s="382">
        <v>5</v>
      </c>
      <c r="I12" s="383"/>
      <c r="J12" s="285">
        <v>1</v>
      </c>
      <c r="K12" s="382">
        <v>9</v>
      </c>
      <c r="L12" s="285">
        <v>1</v>
      </c>
      <c r="M12" s="285" t="s">
        <v>63</v>
      </c>
      <c r="N12" s="382">
        <v>7</v>
      </c>
      <c r="O12" s="368">
        <v>2018</v>
      </c>
      <c r="P12" s="384">
        <v>1</v>
      </c>
      <c r="Q12" s="382">
        <v>2</v>
      </c>
      <c r="R12" s="285"/>
      <c r="S12" s="382">
        <v>1</v>
      </c>
      <c r="T12" s="385"/>
      <c r="U12" s="285" t="s">
        <v>63</v>
      </c>
      <c r="V12" s="285" t="s">
        <v>63</v>
      </c>
      <c r="W12" s="285" t="s">
        <v>63</v>
      </c>
      <c r="X12" s="285" t="s">
        <v>63</v>
      </c>
      <c r="Y12" s="368">
        <v>2018</v>
      </c>
      <c r="Z12" s="275" t="s">
        <v>118</v>
      </c>
      <c r="AA12" s="275" t="s">
        <v>118</v>
      </c>
      <c r="AB12" s="275" t="s">
        <v>118</v>
      </c>
      <c r="AC12" s="275" t="s">
        <v>118</v>
      </c>
      <c r="AD12" s="383"/>
      <c r="AE12" s="285">
        <v>1</v>
      </c>
      <c r="AF12" s="285" t="s">
        <v>63</v>
      </c>
      <c r="AG12" s="285">
        <v>1</v>
      </c>
      <c r="AH12" s="383">
        <v>2</v>
      </c>
      <c r="AI12" s="285" t="s">
        <v>63</v>
      </c>
      <c r="AJ12" s="285" t="s">
        <v>63</v>
      </c>
      <c r="AK12" s="368">
        <v>2018</v>
      </c>
      <c r="AL12" s="285">
        <v>5</v>
      </c>
      <c r="AM12" s="285" t="s">
        <v>63</v>
      </c>
      <c r="AN12" s="285" t="s">
        <v>468</v>
      </c>
      <c r="AO12" s="285">
        <v>8</v>
      </c>
      <c r="AP12" s="285" t="s">
        <v>63</v>
      </c>
      <c r="AQ12" s="286"/>
      <c r="AR12" s="287" t="s">
        <v>63</v>
      </c>
      <c r="AS12" s="287" t="s">
        <v>63</v>
      </c>
      <c r="AT12" s="285">
        <v>1</v>
      </c>
      <c r="AU12" s="287" t="s">
        <v>63</v>
      </c>
      <c r="AV12" s="287" t="s">
        <v>471</v>
      </c>
    </row>
    <row r="13" spans="1:48" s="290" customFormat="1" ht="40.5" customHeight="1">
      <c r="A13" s="386" t="s">
        <v>33</v>
      </c>
      <c r="B13" s="289"/>
      <c r="C13" s="389">
        <v>2</v>
      </c>
      <c r="D13" s="60">
        <v>1</v>
      </c>
      <c r="E13" s="275" t="s">
        <v>118</v>
      </c>
      <c r="F13" s="267">
        <v>1</v>
      </c>
      <c r="G13" s="275" t="s">
        <v>118</v>
      </c>
      <c r="H13" s="389">
        <v>1</v>
      </c>
      <c r="I13" s="387"/>
      <c r="J13" s="390">
        <v>1</v>
      </c>
      <c r="K13" s="389">
        <v>2</v>
      </c>
      <c r="L13" s="267">
        <v>1</v>
      </c>
      <c r="M13" s="275" t="s">
        <v>118</v>
      </c>
      <c r="N13" s="389">
        <v>2</v>
      </c>
      <c r="O13" s="386" t="s">
        <v>33</v>
      </c>
      <c r="P13" s="391">
        <v>1</v>
      </c>
      <c r="Q13" s="387">
        <v>1</v>
      </c>
      <c r="R13" s="275" t="s">
        <v>118</v>
      </c>
      <c r="S13" s="275" t="s">
        <v>118</v>
      </c>
      <c r="T13" s="388"/>
      <c r="U13" s="275" t="s">
        <v>118</v>
      </c>
      <c r="V13" s="275" t="s">
        <v>118</v>
      </c>
      <c r="W13" s="275" t="s">
        <v>118</v>
      </c>
      <c r="X13" s="275" t="s">
        <v>118</v>
      </c>
      <c r="Y13" s="386" t="s">
        <v>33</v>
      </c>
      <c r="Z13" s="275" t="s">
        <v>118</v>
      </c>
      <c r="AA13" s="275" t="s">
        <v>118</v>
      </c>
      <c r="AB13" s="275" t="s">
        <v>118</v>
      </c>
      <c r="AC13" s="275" t="s">
        <v>118</v>
      </c>
      <c r="AD13" s="389"/>
      <c r="AE13" s="267">
        <v>1</v>
      </c>
      <c r="AF13" s="275" t="s">
        <v>470</v>
      </c>
      <c r="AG13" s="275" t="s">
        <v>471</v>
      </c>
      <c r="AH13" s="389">
        <v>1</v>
      </c>
      <c r="AI13" s="275" t="s">
        <v>63</v>
      </c>
      <c r="AJ13" s="275" t="s">
        <v>63</v>
      </c>
      <c r="AK13" s="386" t="s">
        <v>450</v>
      </c>
      <c r="AL13" s="267">
        <v>1</v>
      </c>
      <c r="AM13" s="275" t="s">
        <v>63</v>
      </c>
      <c r="AN13" s="275" t="s">
        <v>63</v>
      </c>
      <c r="AO13" s="272">
        <v>3</v>
      </c>
      <c r="AP13" s="275" t="s">
        <v>63</v>
      </c>
      <c r="AQ13" s="272"/>
      <c r="AR13" s="267" t="s">
        <v>63</v>
      </c>
      <c r="AS13" s="267" t="s">
        <v>63</v>
      </c>
      <c r="AT13" s="267" t="s">
        <v>63</v>
      </c>
      <c r="AU13" s="267" t="s">
        <v>63</v>
      </c>
      <c r="AV13" s="267" t="s">
        <v>63</v>
      </c>
    </row>
    <row r="14" spans="1:48" s="290" customFormat="1" ht="40.5" customHeight="1">
      <c r="A14" s="386" t="s">
        <v>34</v>
      </c>
      <c r="B14" s="289"/>
      <c r="C14" s="275" t="s">
        <v>118</v>
      </c>
      <c r="D14" s="275" t="s">
        <v>118</v>
      </c>
      <c r="E14" s="275" t="s">
        <v>118</v>
      </c>
      <c r="F14" s="275" t="s">
        <v>118</v>
      </c>
      <c r="G14" s="275" t="s">
        <v>118</v>
      </c>
      <c r="H14" s="389">
        <v>1</v>
      </c>
      <c r="I14" s="387"/>
      <c r="J14" s="275" t="s">
        <v>118</v>
      </c>
      <c r="K14" s="389">
        <v>1</v>
      </c>
      <c r="L14" s="275" t="s">
        <v>118</v>
      </c>
      <c r="M14" s="275" t="s">
        <v>118</v>
      </c>
      <c r="N14" s="60">
        <v>1</v>
      </c>
      <c r="O14" s="386" t="s">
        <v>34</v>
      </c>
      <c r="P14" s="275" t="s">
        <v>118</v>
      </c>
      <c r="Q14" s="275" t="s">
        <v>118</v>
      </c>
      <c r="R14" s="275" t="s">
        <v>118</v>
      </c>
      <c r="S14" s="275" t="s">
        <v>118</v>
      </c>
      <c r="T14" s="388"/>
      <c r="U14" s="275" t="s">
        <v>118</v>
      </c>
      <c r="V14" s="275" t="s">
        <v>118</v>
      </c>
      <c r="W14" s="275" t="s">
        <v>118</v>
      </c>
      <c r="X14" s="275" t="s">
        <v>118</v>
      </c>
      <c r="Y14" s="386" t="s">
        <v>34</v>
      </c>
      <c r="Z14" s="275" t="s">
        <v>118</v>
      </c>
      <c r="AA14" s="275" t="s">
        <v>118</v>
      </c>
      <c r="AB14" s="275" t="s">
        <v>118</v>
      </c>
      <c r="AC14" s="275" t="s">
        <v>118</v>
      </c>
      <c r="AD14" s="389"/>
      <c r="AE14" s="275" t="s">
        <v>470</v>
      </c>
      <c r="AF14" s="275" t="s">
        <v>471</v>
      </c>
      <c r="AG14" s="275" t="s">
        <v>63</v>
      </c>
      <c r="AH14" s="275" t="s">
        <v>63</v>
      </c>
      <c r="AI14" s="275" t="s">
        <v>63</v>
      </c>
      <c r="AJ14" s="275" t="s">
        <v>63</v>
      </c>
      <c r="AK14" s="386" t="s">
        <v>34</v>
      </c>
      <c r="AL14" s="275" t="s">
        <v>468</v>
      </c>
      <c r="AM14" s="275" t="s">
        <v>63</v>
      </c>
      <c r="AN14" s="275" t="s">
        <v>63</v>
      </c>
      <c r="AO14" s="275" t="s">
        <v>471</v>
      </c>
      <c r="AP14" s="275" t="s">
        <v>443</v>
      </c>
      <c r="AQ14" s="272"/>
      <c r="AR14" s="267" t="s">
        <v>63</v>
      </c>
      <c r="AS14" s="267" t="s">
        <v>63</v>
      </c>
      <c r="AT14" s="267" t="s">
        <v>63</v>
      </c>
      <c r="AU14" s="267" t="s">
        <v>470</v>
      </c>
      <c r="AV14" s="267" t="s">
        <v>470</v>
      </c>
    </row>
    <row r="15" spans="1:48" s="290" customFormat="1" ht="40.5" customHeight="1">
      <c r="A15" s="386" t="s">
        <v>35</v>
      </c>
      <c r="B15" s="289"/>
      <c r="C15" s="275" t="s">
        <v>118</v>
      </c>
      <c r="D15" s="267">
        <v>1</v>
      </c>
      <c r="E15" s="275" t="s">
        <v>118</v>
      </c>
      <c r="F15" s="275" t="s">
        <v>118</v>
      </c>
      <c r="G15" s="275" t="s">
        <v>118</v>
      </c>
      <c r="H15" s="389">
        <v>1</v>
      </c>
      <c r="I15" s="387"/>
      <c r="J15" s="275" t="s">
        <v>118</v>
      </c>
      <c r="K15" s="389">
        <v>1</v>
      </c>
      <c r="L15" s="275" t="s">
        <v>118</v>
      </c>
      <c r="M15" s="275" t="s">
        <v>118</v>
      </c>
      <c r="N15" s="60">
        <v>1</v>
      </c>
      <c r="O15" s="386" t="s">
        <v>35</v>
      </c>
      <c r="P15" s="275" t="s">
        <v>118</v>
      </c>
      <c r="Q15" s="275" t="s">
        <v>118</v>
      </c>
      <c r="R15" s="275" t="s">
        <v>118</v>
      </c>
      <c r="S15" s="275" t="s">
        <v>118</v>
      </c>
      <c r="T15" s="388"/>
      <c r="U15" s="275" t="s">
        <v>118</v>
      </c>
      <c r="V15" s="275" t="s">
        <v>118</v>
      </c>
      <c r="W15" s="275" t="s">
        <v>118</v>
      </c>
      <c r="X15" s="275" t="s">
        <v>118</v>
      </c>
      <c r="Y15" s="386" t="s">
        <v>35</v>
      </c>
      <c r="Z15" s="275" t="s">
        <v>118</v>
      </c>
      <c r="AA15" s="275" t="s">
        <v>118</v>
      </c>
      <c r="AB15" s="275" t="s">
        <v>118</v>
      </c>
      <c r="AC15" s="275" t="s">
        <v>118</v>
      </c>
      <c r="AD15" s="389"/>
      <c r="AE15" s="275" t="s">
        <v>63</v>
      </c>
      <c r="AF15" s="275" t="s">
        <v>63</v>
      </c>
      <c r="AG15" s="275" t="s">
        <v>63</v>
      </c>
      <c r="AH15" s="275" t="s">
        <v>63</v>
      </c>
      <c r="AI15" s="275" t="s">
        <v>63</v>
      </c>
      <c r="AJ15" s="275" t="s">
        <v>63</v>
      </c>
      <c r="AK15" s="386" t="s">
        <v>35</v>
      </c>
      <c r="AL15" s="275" t="s">
        <v>63</v>
      </c>
      <c r="AM15" s="275" t="s">
        <v>63</v>
      </c>
      <c r="AN15" s="275" t="s">
        <v>63</v>
      </c>
      <c r="AO15" s="275" t="s">
        <v>63</v>
      </c>
      <c r="AP15" s="275" t="s">
        <v>63</v>
      </c>
      <c r="AQ15" s="272"/>
      <c r="AR15" s="267" t="s">
        <v>63</v>
      </c>
      <c r="AS15" s="267" t="s">
        <v>63</v>
      </c>
      <c r="AT15" s="267" t="s">
        <v>63</v>
      </c>
      <c r="AU15" s="267" t="s">
        <v>63</v>
      </c>
      <c r="AV15" s="267" t="s">
        <v>470</v>
      </c>
    </row>
    <row r="16" spans="1:48" s="290" customFormat="1" ht="40.5" customHeight="1">
      <c r="A16" s="386" t="s">
        <v>36</v>
      </c>
      <c r="B16" s="289"/>
      <c r="C16" s="275" t="s">
        <v>118</v>
      </c>
      <c r="D16" s="389">
        <v>3</v>
      </c>
      <c r="E16" s="275" t="s">
        <v>118</v>
      </c>
      <c r="F16" s="275" t="s">
        <v>118</v>
      </c>
      <c r="G16" s="275" t="s">
        <v>118</v>
      </c>
      <c r="H16" s="389">
        <v>1</v>
      </c>
      <c r="I16" s="387"/>
      <c r="J16" s="275" t="s">
        <v>118</v>
      </c>
      <c r="K16" s="389">
        <v>2</v>
      </c>
      <c r="L16" s="275" t="s">
        <v>118</v>
      </c>
      <c r="M16" s="275" t="s">
        <v>118</v>
      </c>
      <c r="N16" s="389">
        <v>2</v>
      </c>
      <c r="O16" s="386" t="s">
        <v>36</v>
      </c>
      <c r="P16" s="275" t="s">
        <v>118</v>
      </c>
      <c r="Q16" s="387">
        <v>1</v>
      </c>
      <c r="R16" s="275" t="s">
        <v>118</v>
      </c>
      <c r="S16" s="275" t="s">
        <v>118</v>
      </c>
      <c r="T16" s="388"/>
      <c r="U16" s="275" t="s">
        <v>118</v>
      </c>
      <c r="V16" s="275" t="s">
        <v>118</v>
      </c>
      <c r="W16" s="275" t="s">
        <v>118</v>
      </c>
      <c r="X16" s="275" t="s">
        <v>118</v>
      </c>
      <c r="Y16" s="386" t="s">
        <v>453</v>
      </c>
      <c r="Z16" s="275" t="s">
        <v>118</v>
      </c>
      <c r="AA16" s="275" t="s">
        <v>118</v>
      </c>
      <c r="AB16" s="275" t="s">
        <v>118</v>
      </c>
      <c r="AC16" s="275" t="s">
        <v>118</v>
      </c>
      <c r="AD16" s="389"/>
      <c r="AE16" s="275" t="s">
        <v>63</v>
      </c>
      <c r="AF16" s="275" t="s">
        <v>63</v>
      </c>
      <c r="AG16" s="275" t="s">
        <v>470</v>
      </c>
      <c r="AH16" s="389">
        <v>1</v>
      </c>
      <c r="AI16" s="275" t="s">
        <v>63</v>
      </c>
      <c r="AJ16" s="275" t="s">
        <v>63</v>
      </c>
      <c r="AK16" s="386" t="s">
        <v>36</v>
      </c>
      <c r="AL16" s="267">
        <v>2</v>
      </c>
      <c r="AM16" s="275" t="s">
        <v>63</v>
      </c>
      <c r="AN16" s="275" t="s">
        <v>63</v>
      </c>
      <c r="AO16" s="272">
        <v>5</v>
      </c>
      <c r="AP16" s="275" t="s">
        <v>63</v>
      </c>
      <c r="AQ16" s="272"/>
      <c r="AR16" s="267" t="s">
        <v>63</v>
      </c>
      <c r="AS16" s="267" t="s">
        <v>63</v>
      </c>
      <c r="AT16" s="267" t="s">
        <v>472</v>
      </c>
      <c r="AU16" s="267" t="s">
        <v>473</v>
      </c>
      <c r="AV16" s="267" t="s">
        <v>63</v>
      </c>
    </row>
    <row r="17" spans="1:48" s="290" customFormat="1" ht="40.5" customHeight="1">
      <c r="A17" s="386" t="s">
        <v>37</v>
      </c>
      <c r="B17" s="289"/>
      <c r="C17" s="275" t="s">
        <v>118</v>
      </c>
      <c r="D17" s="267">
        <v>1</v>
      </c>
      <c r="E17" s="275" t="s">
        <v>118</v>
      </c>
      <c r="F17" s="275" t="s">
        <v>118</v>
      </c>
      <c r="G17" s="275" t="s">
        <v>118</v>
      </c>
      <c r="H17" s="389">
        <v>1</v>
      </c>
      <c r="I17" s="387"/>
      <c r="J17" s="275" t="s">
        <v>118</v>
      </c>
      <c r="K17" s="389">
        <v>1</v>
      </c>
      <c r="L17" s="275" t="s">
        <v>118</v>
      </c>
      <c r="M17" s="275" t="s">
        <v>118</v>
      </c>
      <c r="N17" s="275" t="s">
        <v>118</v>
      </c>
      <c r="O17" s="386" t="s">
        <v>37</v>
      </c>
      <c r="P17" s="275" t="s">
        <v>118</v>
      </c>
      <c r="Q17" s="275" t="s">
        <v>118</v>
      </c>
      <c r="R17" s="275" t="s">
        <v>118</v>
      </c>
      <c r="S17" s="267">
        <v>1</v>
      </c>
      <c r="T17" s="388"/>
      <c r="U17" s="275" t="s">
        <v>118</v>
      </c>
      <c r="V17" s="275" t="s">
        <v>118</v>
      </c>
      <c r="W17" s="275" t="s">
        <v>118</v>
      </c>
      <c r="X17" s="275" t="s">
        <v>118</v>
      </c>
      <c r="Y17" s="386" t="s">
        <v>37</v>
      </c>
      <c r="Z17" s="275" t="s">
        <v>118</v>
      </c>
      <c r="AA17" s="275" t="s">
        <v>118</v>
      </c>
      <c r="AB17" s="275" t="s">
        <v>118</v>
      </c>
      <c r="AC17" s="275" t="s">
        <v>118</v>
      </c>
      <c r="AD17" s="389"/>
      <c r="AE17" s="275" t="s">
        <v>63</v>
      </c>
      <c r="AF17" s="275" t="s">
        <v>63</v>
      </c>
      <c r="AG17" s="275" t="s">
        <v>63</v>
      </c>
      <c r="AH17" s="275" t="s">
        <v>470</v>
      </c>
      <c r="AI17" s="275" t="s">
        <v>63</v>
      </c>
      <c r="AJ17" s="275" t="s">
        <v>63</v>
      </c>
      <c r="AK17" s="386" t="s">
        <v>37</v>
      </c>
      <c r="AL17" s="275" t="s">
        <v>472</v>
      </c>
      <c r="AM17" s="275" t="s">
        <v>63</v>
      </c>
      <c r="AN17" s="275" t="s">
        <v>63</v>
      </c>
      <c r="AO17" s="275" t="s">
        <v>470</v>
      </c>
      <c r="AP17" s="275" t="s">
        <v>470</v>
      </c>
      <c r="AQ17" s="272"/>
      <c r="AR17" s="267" t="s">
        <v>470</v>
      </c>
      <c r="AS17" s="267" t="s">
        <v>63</v>
      </c>
      <c r="AT17" s="267" t="s">
        <v>63</v>
      </c>
      <c r="AU17" s="267" t="s">
        <v>63</v>
      </c>
      <c r="AV17" s="267" t="s">
        <v>63</v>
      </c>
    </row>
    <row r="18" spans="1:48" s="290" customFormat="1" ht="40.5" customHeight="1">
      <c r="A18" s="386" t="s">
        <v>38</v>
      </c>
      <c r="B18" s="289"/>
      <c r="C18" s="275" t="s">
        <v>118</v>
      </c>
      <c r="D18" s="275" t="s">
        <v>118</v>
      </c>
      <c r="E18" s="275" t="s">
        <v>118</v>
      </c>
      <c r="F18" s="275" t="s">
        <v>118</v>
      </c>
      <c r="G18" s="275" t="s">
        <v>118</v>
      </c>
      <c r="H18" s="275" t="s">
        <v>118</v>
      </c>
      <c r="I18" s="387"/>
      <c r="J18" s="275" t="s">
        <v>118</v>
      </c>
      <c r="K18" s="389">
        <v>1</v>
      </c>
      <c r="L18" s="275" t="s">
        <v>118</v>
      </c>
      <c r="M18" s="275" t="s">
        <v>118</v>
      </c>
      <c r="N18" s="275" t="s">
        <v>118</v>
      </c>
      <c r="O18" s="386" t="s">
        <v>474</v>
      </c>
      <c r="P18" s="275" t="s">
        <v>118</v>
      </c>
      <c r="Q18" s="275" t="s">
        <v>118</v>
      </c>
      <c r="R18" s="275" t="s">
        <v>118</v>
      </c>
      <c r="S18" s="275" t="s">
        <v>118</v>
      </c>
      <c r="T18" s="388"/>
      <c r="U18" s="275" t="s">
        <v>118</v>
      </c>
      <c r="V18" s="275" t="s">
        <v>118</v>
      </c>
      <c r="W18" s="275" t="s">
        <v>118</v>
      </c>
      <c r="X18" s="275" t="s">
        <v>118</v>
      </c>
      <c r="Y18" s="386" t="s">
        <v>38</v>
      </c>
      <c r="Z18" s="275" t="s">
        <v>118</v>
      </c>
      <c r="AA18" s="275" t="s">
        <v>118</v>
      </c>
      <c r="AB18" s="275" t="s">
        <v>118</v>
      </c>
      <c r="AC18" s="275" t="s">
        <v>118</v>
      </c>
      <c r="AD18" s="389"/>
      <c r="AE18" s="275" t="s">
        <v>63</v>
      </c>
      <c r="AF18" s="275" t="s">
        <v>63</v>
      </c>
      <c r="AG18" s="267">
        <v>1</v>
      </c>
      <c r="AH18" s="275" t="s">
        <v>63</v>
      </c>
      <c r="AI18" s="275" t="s">
        <v>63</v>
      </c>
      <c r="AJ18" s="275" t="s">
        <v>63</v>
      </c>
      <c r="AK18" s="386" t="s">
        <v>38</v>
      </c>
      <c r="AL18" s="267">
        <v>2</v>
      </c>
      <c r="AM18" s="275" t="s">
        <v>63</v>
      </c>
      <c r="AN18" s="275" t="s">
        <v>63</v>
      </c>
      <c r="AO18" s="275" t="s">
        <v>63</v>
      </c>
      <c r="AP18" s="275" t="s">
        <v>63</v>
      </c>
      <c r="AQ18" s="272"/>
      <c r="AR18" s="267" t="s">
        <v>63</v>
      </c>
      <c r="AS18" s="267" t="s">
        <v>63</v>
      </c>
      <c r="AT18" s="267">
        <v>1</v>
      </c>
      <c r="AU18" s="267" t="s">
        <v>63</v>
      </c>
      <c r="AV18" s="267" t="s">
        <v>470</v>
      </c>
    </row>
    <row r="19" spans="1:48" s="290" customFormat="1" ht="40.5" customHeight="1" thickBot="1">
      <c r="A19" s="291" t="s">
        <v>39</v>
      </c>
      <c r="B19" s="292"/>
      <c r="C19" s="392" t="s">
        <v>118</v>
      </c>
      <c r="D19" s="392" t="s">
        <v>118</v>
      </c>
      <c r="E19" s="392" t="s">
        <v>118</v>
      </c>
      <c r="F19" s="392" t="s">
        <v>118</v>
      </c>
      <c r="G19" s="392" t="s">
        <v>118</v>
      </c>
      <c r="H19" s="392" t="s">
        <v>118</v>
      </c>
      <c r="I19" s="387"/>
      <c r="J19" s="392" t="s">
        <v>118</v>
      </c>
      <c r="K19" s="393">
        <v>1</v>
      </c>
      <c r="L19" s="392" t="s">
        <v>118</v>
      </c>
      <c r="M19" s="392" t="s">
        <v>118</v>
      </c>
      <c r="N19" s="393">
        <v>1</v>
      </c>
      <c r="O19" s="291" t="s">
        <v>39</v>
      </c>
      <c r="P19" s="392" t="s">
        <v>118</v>
      </c>
      <c r="Q19" s="392" t="s">
        <v>118</v>
      </c>
      <c r="R19" s="392" t="s">
        <v>118</v>
      </c>
      <c r="S19" s="392" t="s">
        <v>118</v>
      </c>
      <c r="T19" s="388"/>
      <c r="U19" s="392" t="s">
        <v>118</v>
      </c>
      <c r="V19" s="392" t="s">
        <v>118</v>
      </c>
      <c r="W19" s="392" t="s">
        <v>118</v>
      </c>
      <c r="X19" s="392" t="s">
        <v>118</v>
      </c>
      <c r="Y19" s="291" t="s">
        <v>456</v>
      </c>
      <c r="Z19" s="294" t="s">
        <v>63</v>
      </c>
      <c r="AA19" s="294" t="s">
        <v>63</v>
      </c>
      <c r="AB19" s="294" t="s">
        <v>470</v>
      </c>
      <c r="AC19" s="294" t="s">
        <v>63</v>
      </c>
      <c r="AD19" s="389"/>
      <c r="AE19" s="294" t="s">
        <v>63</v>
      </c>
      <c r="AF19" s="294" t="s">
        <v>63</v>
      </c>
      <c r="AG19" s="294" t="s">
        <v>63</v>
      </c>
      <c r="AH19" s="294" t="s">
        <v>63</v>
      </c>
      <c r="AI19" s="294" t="s">
        <v>63</v>
      </c>
      <c r="AJ19" s="294" t="s">
        <v>63</v>
      </c>
      <c r="AK19" s="291" t="s">
        <v>39</v>
      </c>
      <c r="AL19" s="293" t="s">
        <v>472</v>
      </c>
      <c r="AM19" s="294" t="s">
        <v>473</v>
      </c>
      <c r="AN19" s="294" t="s">
        <v>63</v>
      </c>
      <c r="AO19" s="294" t="s">
        <v>473</v>
      </c>
      <c r="AP19" s="294" t="s">
        <v>63</v>
      </c>
      <c r="AQ19" s="272"/>
      <c r="AR19" s="294" t="s">
        <v>63</v>
      </c>
      <c r="AS19" s="294" t="s">
        <v>472</v>
      </c>
      <c r="AT19" s="294" t="s">
        <v>63</v>
      </c>
      <c r="AU19" s="294" t="s">
        <v>63</v>
      </c>
      <c r="AV19" s="294" t="s">
        <v>63</v>
      </c>
    </row>
    <row r="20" spans="1:48" s="7" customFormat="1" ht="12" customHeight="1" thickTop="1">
      <c r="A20" s="36" t="s">
        <v>270</v>
      </c>
      <c r="B20" s="36"/>
      <c r="C20" s="295"/>
      <c r="D20" s="296"/>
      <c r="E20" s="297"/>
      <c r="H20" s="296"/>
      <c r="I20" s="296"/>
      <c r="J20" s="296"/>
      <c r="O20" s="36" t="s">
        <v>270</v>
      </c>
      <c r="Y20" s="36" t="s">
        <v>270</v>
      </c>
      <c r="AK20" s="36" t="s">
        <v>270</v>
      </c>
    </row>
    <row r="21" spans="1:48">
      <c r="I21" s="41"/>
    </row>
    <row r="22" spans="1:48"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spans="1:48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spans="1:48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spans="1:48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36" spans="38:42">
      <c r="AL36" s="162"/>
      <c r="AM36" s="162"/>
      <c r="AN36" s="162"/>
      <c r="AO36" s="162"/>
      <c r="AP36" s="162"/>
    </row>
  </sheetData>
  <protectedRanges>
    <protectedRange sqref="C20:K20 M20:N20 P20:U20" name="범위1_11_1_1_1"/>
    <protectedRange sqref="C7:D7" name="범위1_7_1_1_8_1_1_1_1"/>
    <protectedRange sqref="H7" name="범위1_7_1_1_1_1_1_1_1_1"/>
    <protectedRange sqref="K7" name="범위1_7_1_1_2_1_1_1_1_1"/>
    <protectedRange sqref="N7" name="범위1_7_1_1_3_1_1_1_1_1"/>
    <protectedRange sqref="P7:Q7" name="범위1_7_1_1_4_1_1_1_1_1"/>
    <protectedRange sqref="S7" name="범위1_7_1_1_5_1_1_1_1_1"/>
    <protectedRange sqref="AO7" name="범위1_7_1_1_7_1_1_1_1_1"/>
  </protectedRanges>
  <mergeCells count="67">
    <mergeCell ref="A1:H1"/>
    <mergeCell ref="J1:N1"/>
    <mergeCell ref="O1:S1"/>
    <mergeCell ref="U1:X1"/>
    <mergeCell ref="Y1:AC1"/>
    <mergeCell ref="AK1:AP1"/>
    <mergeCell ref="AR1:AV1"/>
    <mergeCell ref="M2:N2"/>
    <mergeCell ref="W2:X2"/>
    <mergeCell ref="AI2:AJ2"/>
    <mergeCell ref="AU2:AV2"/>
    <mergeCell ref="AE1:AJ1"/>
    <mergeCell ref="P3:S3"/>
    <mergeCell ref="L4:N4"/>
    <mergeCell ref="P4:P6"/>
    <mergeCell ref="Q4:Q6"/>
    <mergeCell ref="R4:R6"/>
    <mergeCell ref="A3:A6"/>
    <mergeCell ref="C3:H3"/>
    <mergeCell ref="I3:I6"/>
    <mergeCell ref="J3:N3"/>
    <mergeCell ref="O3:O6"/>
    <mergeCell ref="AR3:AS3"/>
    <mergeCell ref="AT3:AV3"/>
    <mergeCell ref="C4:C6"/>
    <mergeCell ref="D4:D6"/>
    <mergeCell ref="E4:E6"/>
    <mergeCell ref="F4:F6"/>
    <mergeCell ref="G4:G6"/>
    <mergeCell ref="H4:H6"/>
    <mergeCell ref="J4:J6"/>
    <mergeCell ref="K4:K6"/>
    <mergeCell ref="U3:X3"/>
    <mergeCell ref="Y3:Y6"/>
    <mergeCell ref="Z3:AC3"/>
    <mergeCell ref="AF3:AJ3"/>
    <mergeCell ref="AK3:AK6"/>
    <mergeCell ref="AL3:AP3"/>
    <mergeCell ref="AH4:AH6"/>
    <mergeCell ref="AI4:AI6"/>
    <mergeCell ref="AJ4:AJ6"/>
    <mergeCell ref="S4:S6"/>
    <mergeCell ref="U4:U6"/>
    <mergeCell ref="V4:V6"/>
    <mergeCell ref="W4:W6"/>
    <mergeCell ref="X4:X6"/>
    <mergeCell ref="Z4:Z6"/>
    <mergeCell ref="AA4:AA6"/>
    <mergeCell ref="AB4:AB6"/>
    <mergeCell ref="AC4:AC6"/>
    <mergeCell ref="AD4:AD6"/>
    <mergeCell ref="AS4:AS6"/>
    <mergeCell ref="AT4:AT6"/>
    <mergeCell ref="AU4:AU6"/>
    <mergeCell ref="AV4:AV6"/>
    <mergeCell ref="L5:L6"/>
    <mergeCell ref="M5:M6"/>
    <mergeCell ref="N5:N6"/>
    <mergeCell ref="AL4:AL6"/>
    <mergeCell ref="AM4:AM6"/>
    <mergeCell ref="AN4:AN6"/>
    <mergeCell ref="AO4:AO6"/>
    <mergeCell ref="AP4:AP6"/>
    <mergeCell ref="AR4:AR6"/>
    <mergeCell ref="AE4:AE6"/>
    <mergeCell ref="AF4:AF6"/>
    <mergeCell ref="AG4:AG6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zoomScaleNormal="100" workbookViewId="0">
      <selection sqref="A1:G1"/>
    </sheetView>
  </sheetViews>
  <sheetFormatPr defaultColWidth="7.109375" defaultRowHeight="12"/>
  <cols>
    <col min="1" max="1" width="14.5546875" style="300" customWidth="1"/>
    <col min="2" max="7" width="9.77734375" style="300" customWidth="1"/>
    <col min="8" max="8" width="2.77734375" style="300" customWidth="1"/>
    <col min="9" max="16" width="9.77734375" style="300" customWidth="1"/>
    <col min="17" max="16384" width="7.109375" style="300"/>
  </cols>
  <sheetData>
    <row r="1" spans="1:17" ht="45" customHeight="1">
      <c r="A1" s="496" t="s">
        <v>493</v>
      </c>
      <c r="B1" s="496"/>
      <c r="C1" s="496"/>
      <c r="D1" s="496"/>
      <c r="E1" s="496"/>
      <c r="F1" s="496"/>
      <c r="G1" s="496"/>
      <c r="H1" s="299"/>
      <c r="I1" s="496" t="s">
        <v>369</v>
      </c>
      <c r="J1" s="496"/>
      <c r="K1" s="496"/>
      <c r="L1" s="496"/>
      <c r="M1" s="496"/>
      <c r="N1" s="496"/>
      <c r="O1" s="496"/>
      <c r="P1" s="496"/>
    </row>
    <row r="2" spans="1:17" ht="25.5" customHeight="1" thickBot="1">
      <c r="A2" s="301" t="s">
        <v>370</v>
      </c>
      <c r="B2" s="301"/>
      <c r="C2" s="301"/>
      <c r="D2" s="301"/>
      <c r="E2" s="301"/>
      <c r="F2" s="301"/>
      <c r="G2" s="301"/>
      <c r="H2" s="302"/>
      <c r="I2" s="301"/>
      <c r="J2" s="301"/>
      <c r="K2" s="301"/>
      <c r="L2" s="301"/>
      <c r="M2" s="301"/>
      <c r="N2" s="303"/>
      <c r="O2" s="301"/>
      <c r="P2" s="303" t="s">
        <v>371</v>
      </c>
    </row>
    <row r="3" spans="1:17" ht="16.5" customHeight="1" thickTop="1">
      <c r="A3" s="45" t="s">
        <v>372</v>
      </c>
      <c r="B3" s="497" t="s">
        <v>373</v>
      </c>
      <c r="C3" s="498"/>
      <c r="D3" s="499" t="s">
        <v>374</v>
      </c>
      <c r="E3" s="500"/>
      <c r="F3" s="501" t="s">
        <v>375</v>
      </c>
      <c r="G3" s="502"/>
      <c r="H3" s="304"/>
      <c r="I3" s="502" t="s">
        <v>376</v>
      </c>
      <c r="J3" s="503"/>
      <c r="K3" s="501" t="s">
        <v>377</v>
      </c>
      <c r="L3" s="503"/>
      <c r="M3" s="501" t="s">
        <v>378</v>
      </c>
      <c r="N3" s="502"/>
      <c r="O3" s="501" t="s">
        <v>379</v>
      </c>
      <c r="P3" s="502"/>
    </row>
    <row r="4" spans="1:17" s="305" customFormat="1" ht="16.5" customHeight="1">
      <c r="A4" s="177" t="s">
        <v>380</v>
      </c>
      <c r="B4" s="505" t="s">
        <v>381</v>
      </c>
      <c r="C4" s="506"/>
      <c r="D4" s="507" t="s">
        <v>382</v>
      </c>
      <c r="E4" s="508"/>
      <c r="F4" s="504" t="s">
        <v>383</v>
      </c>
      <c r="G4" s="505"/>
      <c r="H4" s="304"/>
      <c r="I4" s="505" t="s">
        <v>384</v>
      </c>
      <c r="J4" s="506"/>
      <c r="K4" s="504" t="s">
        <v>385</v>
      </c>
      <c r="L4" s="506"/>
      <c r="M4" s="504" t="s">
        <v>386</v>
      </c>
      <c r="N4" s="505"/>
      <c r="O4" s="504" t="s">
        <v>387</v>
      </c>
      <c r="P4" s="505"/>
    </row>
    <row r="5" spans="1:17" s="305" customFormat="1" ht="16.5" customHeight="1">
      <c r="A5" s="177" t="s">
        <v>388</v>
      </c>
      <c r="B5" s="306" t="s">
        <v>389</v>
      </c>
      <c r="C5" s="306" t="s">
        <v>390</v>
      </c>
      <c r="D5" s="307" t="s">
        <v>389</v>
      </c>
      <c r="E5" s="306" t="s">
        <v>390</v>
      </c>
      <c r="F5" s="307" t="s">
        <v>389</v>
      </c>
      <c r="G5" s="304" t="s">
        <v>390</v>
      </c>
      <c r="H5" s="304"/>
      <c r="I5" s="306" t="s">
        <v>389</v>
      </c>
      <c r="J5" s="306" t="s">
        <v>390</v>
      </c>
      <c r="K5" s="306" t="s">
        <v>389</v>
      </c>
      <c r="L5" s="304" t="s">
        <v>390</v>
      </c>
      <c r="M5" s="307" t="s">
        <v>389</v>
      </c>
      <c r="N5" s="304" t="s">
        <v>390</v>
      </c>
      <c r="O5" s="307" t="s">
        <v>389</v>
      </c>
      <c r="P5" s="304" t="s">
        <v>390</v>
      </c>
    </row>
    <row r="6" spans="1:17" s="305" customFormat="1" ht="16.5" customHeight="1">
      <c r="A6" s="263" t="s">
        <v>25</v>
      </c>
      <c r="B6" s="308" t="s">
        <v>391</v>
      </c>
      <c r="C6" s="308" t="s">
        <v>392</v>
      </c>
      <c r="D6" s="309" t="s">
        <v>391</v>
      </c>
      <c r="E6" s="308" t="s">
        <v>392</v>
      </c>
      <c r="F6" s="309" t="s">
        <v>391</v>
      </c>
      <c r="G6" s="310" t="s">
        <v>392</v>
      </c>
      <c r="H6" s="304"/>
      <c r="I6" s="308" t="s">
        <v>391</v>
      </c>
      <c r="J6" s="308" t="s">
        <v>392</v>
      </c>
      <c r="K6" s="308" t="s">
        <v>391</v>
      </c>
      <c r="L6" s="310" t="s">
        <v>392</v>
      </c>
      <c r="M6" s="309" t="s">
        <v>391</v>
      </c>
      <c r="N6" s="310" t="s">
        <v>392</v>
      </c>
      <c r="O6" s="309" t="s">
        <v>391</v>
      </c>
      <c r="P6" s="310" t="s">
        <v>392</v>
      </c>
    </row>
    <row r="7" spans="1:17" s="313" customFormat="1" ht="46.5" customHeight="1">
      <c r="A7" s="265">
        <v>2013</v>
      </c>
      <c r="B7" s="311">
        <v>3</v>
      </c>
      <c r="C7" s="311">
        <v>23</v>
      </c>
      <c r="D7" s="311" t="s">
        <v>118</v>
      </c>
      <c r="E7" s="311" t="s">
        <v>118</v>
      </c>
      <c r="F7" s="311">
        <v>1</v>
      </c>
      <c r="G7" s="311">
        <v>1</v>
      </c>
      <c r="H7" s="312"/>
      <c r="I7" s="311">
        <v>1</v>
      </c>
      <c r="J7" s="311">
        <v>14</v>
      </c>
      <c r="K7" s="311" t="s">
        <v>118</v>
      </c>
      <c r="L7" s="311" t="s">
        <v>118</v>
      </c>
      <c r="M7" s="311">
        <v>1</v>
      </c>
      <c r="N7" s="311">
        <v>8</v>
      </c>
      <c r="O7" s="311" t="s">
        <v>118</v>
      </c>
      <c r="P7" s="311" t="s">
        <v>118</v>
      </c>
    </row>
    <row r="8" spans="1:17" s="313" customFormat="1" ht="46.5" customHeight="1">
      <c r="A8" s="265">
        <v>2014</v>
      </c>
      <c r="B8" s="314">
        <v>3</v>
      </c>
      <c r="C8" s="315">
        <v>33.4</v>
      </c>
      <c r="D8" s="314" t="s">
        <v>393</v>
      </c>
      <c r="E8" s="314" t="s">
        <v>394</v>
      </c>
      <c r="F8" s="314">
        <v>1</v>
      </c>
      <c r="G8" s="314">
        <v>1</v>
      </c>
      <c r="H8" s="312"/>
      <c r="I8" s="316">
        <v>1</v>
      </c>
      <c r="J8" s="316">
        <v>24</v>
      </c>
      <c r="K8" s="317" t="s">
        <v>394</v>
      </c>
      <c r="L8" s="317" t="s">
        <v>394</v>
      </c>
      <c r="M8" s="316">
        <v>1</v>
      </c>
      <c r="N8" s="318">
        <v>8.4</v>
      </c>
      <c r="O8" s="314" t="s">
        <v>394</v>
      </c>
      <c r="P8" s="314" t="s">
        <v>394</v>
      </c>
    </row>
    <row r="9" spans="1:17" s="319" customFormat="1" ht="46.5" customHeight="1">
      <c r="A9" s="265">
        <v>2015</v>
      </c>
      <c r="B9" s="314">
        <v>3</v>
      </c>
      <c r="C9" s="315">
        <v>33.4</v>
      </c>
      <c r="D9" s="314" t="s">
        <v>118</v>
      </c>
      <c r="E9" s="314" t="s">
        <v>118</v>
      </c>
      <c r="F9" s="314">
        <v>1</v>
      </c>
      <c r="G9" s="314">
        <v>1</v>
      </c>
      <c r="H9" s="312"/>
      <c r="I9" s="314">
        <v>1</v>
      </c>
      <c r="J9" s="314">
        <v>24</v>
      </c>
      <c r="K9" s="314" t="s">
        <v>118</v>
      </c>
      <c r="L9" s="314" t="s">
        <v>118</v>
      </c>
      <c r="M9" s="314">
        <v>1</v>
      </c>
      <c r="N9" s="315">
        <v>8.4</v>
      </c>
      <c r="O9" s="314" t="s">
        <v>118</v>
      </c>
      <c r="P9" s="314" t="s">
        <v>118</v>
      </c>
      <c r="Q9" s="314"/>
    </row>
    <row r="10" spans="1:17" s="313" customFormat="1" ht="46.5" customHeight="1">
      <c r="A10" s="265">
        <v>2016</v>
      </c>
      <c r="B10" s="314">
        <v>3</v>
      </c>
      <c r="C10" s="315">
        <v>33.4</v>
      </c>
      <c r="D10" s="314" t="s">
        <v>118</v>
      </c>
      <c r="E10" s="314" t="s">
        <v>118</v>
      </c>
      <c r="F10" s="314">
        <v>1</v>
      </c>
      <c r="G10" s="314">
        <v>1</v>
      </c>
      <c r="H10" s="312"/>
      <c r="I10" s="314">
        <v>1</v>
      </c>
      <c r="J10" s="314">
        <v>24</v>
      </c>
      <c r="K10" s="314" t="s">
        <v>118</v>
      </c>
      <c r="L10" s="314" t="s">
        <v>118</v>
      </c>
      <c r="M10" s="314">
        <v>1</v>
      </c>
      <c r="N10" s="315">
        <v>8.4</v>
      </c>
      <c r="O10" s="314" t="s">
        <v>118</v>
      </c>
      <c r="P10" s="314" t="s">
        <v>118</v>
      </c>
      <c r="Q10" s="314"/>
    </row>
    <row r="11" spans="1:17" s="313" customFormat="1" ht="46.5" customHeight="1">
      <c r="A11" s="265">
        <v>2017</v>
      </c>
      <c r="B11" s="314">
        <v>3</v>
      </c>
      <c r="C11" s="315">
        <v>33.4</v>
      </c>
      <c r="D11" s="314" t="s">
        <v>394</v>
      </c>
      <c r="E11" s="314" t="s">
        <v>394</v>
      </c>
      <c r="F11" s="314">
        <v>1</v>
      </c>
      <c r="G11" s="314">
        <v>1</v>
      </c>
      <c r="H11" s="312"/>
      <c r="I11" s="314">
        <v>1</v>
      </c>
      <c r="J11" s="314">
        <v>24</v>
      </c>
      <c r="K11" s="314" t="s">
        <v>394</v>
      </c>
      <c r="L11" s="314" t="s">
        <v>394</v>
      </c>
      <c r="M11" s="314">
        <v>1</v>
      </c>
      <c r="N11" s="315">
        <v>8.4</v>
      </c>
      <c r="O11" s="314" t="s">
        <v>394</v>
      </c>
      <c r="P11" s="314" t="s">
        <v>394</v>
      </c>
      <c r="Q11" s="314"/>
    </row>
    <row r="12" spans="1:17" s="313" customFormat="1" ht="46.5" customHeight="1">
      <c r="A12" s="394">
        <v>2018</v>
      </c>
      <c r="B12" s="320">
        <v>3</v>
      </c>
      <c r="C12" s="321">
        <v>11</v>
      </c>
      <c r="D12" s="320" t="s">
        <v>63</v>
      </c>
      <c r="E12" s="320" t="s">
        <v>63</v>
      </c>
      <c r="F12" s="320">
        <v>1</v>
      </c>
      <c r="G12" s="320">
        <v>1</v>
      </c>
      <c r="H12" s="322"/>
      <c r="I12" s="320" t="s">
        <v>443</v>
      </c>
      <c r="J12" s="320" t="s">
        <v>63</v>
      </c>
      <c r="K12" s="320" t="s">
        <v>443</v>
      </c>
      <c r="L12" s="320" t="s">
        <v>443</v>
      </c>
      <c r="M12" s="320">
        <v>2</v>
      </c>
      <c r="N12" s="321">
        <v>10</v>
      </c>
      <c r="O12" s="320" t="s">
        <v>468</v>
      </c>
      <c r="P12" s="320" t="s">
        <v>443</v>
      </c>
      <c r="Q12" s="314"/>
    </row>
    <row r="13" spans="1:17" s="313" customFormat="1" ht="46.5" customHeight="1">
      <c r="A13" s="395" t="s">
        <v>33</v>
      </c>
      <c r="B13" s="314">
        <v>1</v>
      </c>
      <c r="C13" s="315">
        <v>1</v>
      </c>
      <c r="D13" s="314" t="s">
        <v>118</v>
      </c>
      <c r="E13" s="314" t="s">
        <v>118</v>
      </c>
      <c r="F13" s="314">
        <v>1</v>
      </c>
      <c r="G13" s="314">
        <v>1</v>
      </c>
      <c r="H13" s="312"/>
      <c r="I13" s="314" t="s">
        <v>118</v>
      </c>
      <c r="J13" s="314" t="s">
        <v>118</v>
      </c>
      <c r="K13" s="314" t="s">
        <v>118</v>
      </c>
      <c r="L13" s="314" t="s">
        <v>118</v>
      </c>
      <c r="M13" s="314" t="s">
        <v>118</v>
      </c>
      <c r="N13" s="314" t="s">
        <v>118</v>
      </c>
      <c r="O13" s="314" t="s">
        <v>118</v>
      </c>
      <c r="P13" s="314" t="s">
        <v>118</v>
      </c>
      <c r="Q13" s="314"/>
    </row>
    <row r="14" spans="1:17" s="313" customFormat="1" ht="46.5" customHeight="1">
      <c r="A14" s="395" t="s">
        <v>464</v>
      </c>
      <c r="B14" s="314" t="s">
        <v>118</v>
      </c>
      <c r="C14" s="314" t="s">
        <v>118</v>
      </c>
      <c r="D14" s="314" t="s">
        <v>118</v>
      </c>
      <c r="E14" s="314" t="s">
        <v>118</v>
      </c>
      <c r="F14" s="314" t="s">
        <v>118</v>
      </c>
      <c r="G14" s="314" t="s">
        <v>118</v>
      </c>
      <c r="H14" s="314"/>
      <c r="I14" s="314" t="s">
        <v>118</v>
      </c>
      <c r="J14" s="314" t="s">
        <v>118</v>
      </c>
      <c r="K14" s="314" t="s">
        <v>118</v>
      </c>
      <c r="L14" s="314" t="s">
        <v>118</v>
      </c>
      <c r="M14" s="314" t="s">
        <v>118</v>
      </c>
      <c r="N14" s="314" t="s">
        <v>118</v>
      </c>
      <c r="O14" s="314" t="s">
        <v>118</v>
      </c>
      <c r="P14" s="314" t="s">
        <v>118</v>
      </c>
    </row>
    <row r="15" spans="1:17" s="313" customFormat="1" ht="46.5" customHeight="1">
      <c r="A15" s="395" t="s">
        <v>35</v>
      </c>
      <c r="B15" s="314" t="s">
        <v>63</v>
      </c>
      <c r="C15" s="314" t="s">
        <v>63</v>
      </c>
      <c r="D15" s="314" t="s">
        <v>118</v>
      </c>
      <c r="E15" s="314" t="s">
        <v>118</v>
      </c>
      <c r="F15" s="314" t="s">
        <v>118</v>
      </c>
      <c r="G15" s="314" t="s">
        <v>118</v>
      </c>
      <c r="H15" s="312"/>
      <c r="I15" s="314" t="s">
        <v>118</v>
      </c>
      <c r="J15" s="314" t="s">
        <v>118</v>
      </c>
      <c r="K15" s="314" t="s">
        <v>118</v>
      </c>
      <c r="L15" s="314" t="s">
        <v>118</v>
      </c>
      <c r="M15" s="314" t="s">
        <v>118</v>
      </c>
      <c r="N15" s="314" t="s">
        <v>118</v>
      </c>
      <c r="O15" s="314" t="s">
        <v>118</v>
      </c>
      <c r="P15" s="314" t="s">
        <v>118</v>
      </c>
    </row>
    <row r="16" spans="1:17" s="313" customFormat="1" ht="46.5" customHeight="1">
      <c r="A16" s="395" t="s">
        <v>36</v>
      </c>
      <c r="B16" s="314" t="s">
        <v>118</v>
      </c>
      <c r="C16" s="314" t="s">
        <v>118</v>
      </c>
      <c r="D16" s="314" t="s">
        <v>118</v>
      </c>
      <c r="E16" s="314" t="s">
        <v>118</v>
      </c>
      <c r="F16" s="314" t="s">
        <v>118</v>
      </c>
      <c r="G16" s="314" t="s">
        <v>118</v>
      </c>
      <c r="H16" s="314"/>
      <c r="I16" s="314" t="s">
        <v>118</v>
      </c>
      <c r="J16" s="314" t="s">
        <v>118</v>
      </c>
      <c r="K16" s="314" t="s">
        <v>118</v>
      </c>
      <c r="L16" s="314" t="s">
        <v>118</v>
      </c>
      <c r="M16" s="314" t="s">
        <v>118</v>
      </c>
      <c r="N16" s="314" t="s">
        <v>118</v>
      </c>
      <c r="O16" s="314" t="s">
        <v>118</v>
      </c>
      <c r="P16" s="314" t="s">
        <v>118</v>
      </c>
    </row>
    <row r="17" spans="1:16" s="313" customFormat="1" ht="46.5" customHeight="1">
      <c r="A17" s="395" t="s">
        <v>466</v>
      </c>
      <c r="B17" s="314">
        <v>2</v>
      </c>
      <c r="C17" s="315">
        <v>10</v>
      </c>
      <c r="D17" s="314" t="s">
        <v>118</v>
      </c>
      <c r="E17" s="314" t="s">
        <v>118</v>
      </c>
      <c r="F17" s="314" t="s">
        <v>118</v>
      </c>
      <c r="G17" s="314" t="s">
        <v>118</v>
      </c>
      <c r="H17" s="314"/>
      <c r="I17" s="314" t="s">
        <v>118</v>
      </c>
      <c r="J17" s="314" t="s">
        <v>118</v>
      </c>
      <c r="K17" s="314" t="s">
        <v>118</v>
      </c>
      <c r="L17" s="314" t="s">
        <v>118</v>
      </c>
      <c r="M17" s="314">
        <v>2</v>
      </c>
      <c r="N17" s="315">
        <v>10</v>
      </c>
      <c r="O17" s="314" t="s">
        <v>118</v>
      </c>
      <c r="P17" s="314" t="s">
        <v>118</v>
      </c>
    </row>
    <row r="18" spans="1:16" s="313" customFormat="1" ht="46.5" customHeight="1">
      <c r="A18" s="395" t="s">
        <v>467</v>
      </c>
      <c r="B18" s="314" t="s">
        <v>118</v>
      </c>
      <c r="C18" s="314" t="s">
        <v>118</v>
      </c>
      <c r="D18" s="314" t="s">
        <v>118</v>
      </c>
      <c r="E18" s="314" t="s">
        <v>118</v>
      </c>
      <c r="F18" s="314" t="s">
        <v>118</v>
      </c>
      <c r="G18" s="314" t="s">
        <v>118</v>
      </c>
      <c r="H18" s="314"/>
      <c r="I18" s="314" t="s">
        <v>118</v>
      </c>
      <c r="J18" s="314" t="s">
        <v>118</v>
      </c>
      <c r="K18" s="314" t="s">
        <v>118</v>
      </c>
      <c r="L18" s="314" t="s">
        <v>118</v>
      </c>
      <c r="M18" s="314" t="s">
        <v>118</v>
      </c>
      <c r="N18" s="314" t="s">
        <v>118</v>
      </c>
      <c r="O18" s="314" t="s">
        <v>118</v>
      </c>
      <c r="P18" s="314" t="s">
        <v>118</v>
      </c>
    </row>
    <row r="19" spans="1:16" ht="46.5" customHeight="1" thickBot="1">
      <c r="A19" s="396" t="s">
        <v>39</v>
      </c>
      <c r="B19" s="323" t="s">
        <v>118</v>
      </c>
      <c r="C19" s="324" t="s">
        <v>118</v>
      </c>
      <c r="D19" s="324" t="s">
        <v>118</v>
      </c>
      <c r="E19" s="324" t="s">
        <v>118</v>
      </c>
      <c r="F19" s="324" t="s">
        <v>118</v>
      </c>
      <c r="G19" s="324" t="s">
        <v>118</v>
      </c>
      <c r="H19" s="314"/>
      <c r="I19" s="324" t="s">
        <v>118</v>
      </c>
      <c r="J19" s="324" t="s">
        <v>118</v>
      </c>
      <c r="K19" s="324" t="s">
        <v>118</v>
      </c>
      <c r="L19" s="324" t="s">
        <v>118</v>
      </c>
      <c r="M19" s="324" t="s">
        <v>118</v>
      </c>
      <c r="N19" s="324" t="s">
        <v>118</v>
      </c>
      <c r="O19" s="324" t="s">
        <v>118</v>
      </c>
      <c r="P19" s="324" t="s">
        <v>118</v>
      </c>
    </row>
    <row r="20" spans="1:16" ht="12.75" thickTop="1">
      <c r="A20" s="325" t="s">
        <v>395</v>
      </c>
      <c r="B20" s="326"/>
      <c r="C20" s="326"/>
      <c r="D20" s="326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26"/>
    </row>
  </sheetData>
  <protectedRanges>
    <protectedRange sqref="C7:D7" name="범위1_7_1_1_8_1_1_1"/>
    <protectedRange sqref="H7" name="범위1_7_1_1_1_1_1_1_1"/>
    <protectedRange sqref="K7" name="범위1_7_1_1_2_1_1_1_1"/>
    <protectedRange sqref="N7" name="범위1_7_1_1_3_1_1_1_1"/>
    <protectedRange sqref="P7:Q7 Q8:Q9" name="범위1_7_1_1_4_1_1_1_1"/>
    <protectedRange sqref="S7:S9" name="범위1_7_1_1_5_1_1_1_1"/>
    <protectedRange sqref="AO7:AO9" name="범위1_7_1_1_7_1_1_1_1"/>
    <protectedRange sqref="Q21:U21" name="범위1_11_1_1_1"/>
    <protectedRange sqref="Q10:Q13" name="범위1_7_1_1_4_1_1_1_1_1"/>
    <protectedRange sqref="S10:S13" name="범위1_7_1_1_5_1_1_1_1_1"/>
    <protectedRange sqref="AO10:AO13" name="범위1_7_1_1_7_1_1_1_1_1"/>
    <protectedRange sqref="C8:E8" name="범위1_7_1_1_8_1_1_1_2"/>
    <protectedRange sqref="K8:L8" name="범위1_7_1_1_2_1_1_1_1_2"/>
    <protectedRange sqref="M8:N8" name="범위1_10_1_3_1_1_1"/>
    <protectedRange sqref="C9:E9" name="범위1_7_1_1_8_1_1_1_2_1"/>
    <protectedRange sqref="K9:L9" name="범위1_7_1_1_2_1_1_1_1_2_1"/>
    <protectedRange sqref="M9:N9" name="범위1_10_1_3_1_1_1_1"/>
    <protectedRange sqref="C10:E11" name="범위1_7_1_1_8_1_1_1_2_1_1_1"/>
    <protectedRange sqref="K10:L11" name="범위1_7_1_1_2_1_1_1_1_2_1_1_1"/>
    <protectedRange sqref="M10:N11" name="범위1_10_1_3_1_1_1_1_1_1"/>
    <protectedRange sqref="C12:E12" name="범위1_7_1_1_8_1_1_1_2_1_1_1_1"/>
    <protectedRange sqref="I12:L12 O12:P12" name="범위1_7_1_1_2_1_1_1_1_2_1_1_1_1"/>
    <protectedRange sqref="M12:N12" name="범위1_10_1_3_1_1_1_1_1_1_1"/>
    <protectedRange sqref="I13:P14 K15:P16 B13:E19 F14:G19 K17:L19 M18:N19 O17:P19 I15:J19" name="범위1_7_1_1_8_1_1_1_2_1_2_1_1"/>
    <protectedRange sqref="H13" name="범위1_7_1_1_1_1_1_1_1_1_1_1_1_1_1"/>
    <protectedRange sqref="M17:N17" name="범위1_10_1_3_1_1_1_1_2_1_1"/>
  </protectedRanges>
  <mergeCells count="16">
    <mergeCell ref="O4:P4"/>
    <mergeCell ref="B4:C4"/>
    <mergeCell ref="D4:E4"/>
    <mergeCell ref="F4:G4"/>
    <mergeCell ref="I4:J4"/>
    <mergeCell ref="K4:L4"/>
    <mergeCell ref="M4:N4"/>
    <mergeCell ref="A1:G1"/>
    <mergeCell ref="I1:P1"/>
    <mergeCell ref="B3:C3"/>
    <mergeCell ref="D3:E3"/>
    <mergeCell ref="F3:G3"/>
    <mergeCell ref="I3:J3"/>
    <mergeCell ref="K3:L3"/>
    <mergeCell ref="M3:N3"/>
    <mergeCell ref="O3:P3"/>
  </mergeCells>
  <phoneticPr fontId="5" type="noConversion"/>
  <printOptions horizontalCentered="1" gridLinesSet="0"/>
  <pageMargins left="0.39370078740157483" right="0.39370078740157483" top="0.59055118110236227" bottom="0.59055118110236227" header="0.39370078740157483" footer="0.19685039370078741"/>
  <pageSetup paperSize="9" scale="75" pageOrder="overThenDown" orientation="landscape" blackAndWhite="1" horizontalDpi="4294967292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="80" zoomScaleNormal="80" zoomScaleSheetLayoutView="100" workbookViewId="0">
      <selection activeCell="H1" sqref="H1:K1"/>
    </sheetView>
  </sheetViews>
  <sheetFormatPr defaultRowHeight="13.5"/>
  <cols>
    <col min="1" max="1" width="14.5546875" style="251" customWidth="1"/>
    <col min="2" max="6" width="13.6640625" style="251" customWidth="1"/>
    <col min="7" max="7" width="2.77734375" style="251" customWidth="1"/>
    <col min="8" max="11" width="17.33203125" style="251" customWidth="1"/>
    <col min="12" max="16384" width="8.88671875" style="254"/>
  </cols>
  <sheetData>
    <row r="1" spans="1:17" s="328" customFormat="1" ht="45" customHeight="1">
      <c r="A1" s="450" t="s">
        <v>494</v>
      </c>
      <c r="B1" s="450"/>
      <c r="C1" s="450"/>
      <c r="D1" s="450"/>
      <c r="E1" s="450"/>
      <c r="F1" s="450"/>
      <c r="G1" s="327"/>
      <c r="H1" s="450" t="s">
        <v>495</v>
      </c>
      <c r="I1" s="450"/>
      <c r="J1" s="450"/>
      <c r="K1" s="450"/>
    </row>
    <row r="2" spans="1:17" s="221" customFormat="1" ht="25.5" customHeight="1" thickBot="1">
      <c r="A2" s="217" t="s">
        <v>396</v>
      </c>
      <c r="B2" s="217"/>
      <c r="C2" s="217"/>
      <c r="D2" s="217"/>
      <c r="E2" s="217"/>
      <c r="F2" s="217"/>
      <c r="H2" s="217"/>
      <c r="I2" s="217"/>
      <c r="J2" s="217"/>
      <c r="K2" s="220" t="s">
        <v>397</v>
      </c>
    </row>
    <row r="3" spans="1:17" s="221" customFormat="1" ht="16.5" customHeight="1" thickTop="1">
      <c r="A3" s="329" t="s">
        <v>398</v>
      </c>
      <c r="B3" s="452" t="s">
        <v>399</v>
      </c>
      <c r="C3" s="453"/>
      <c r="D3" s="453"/>
      <c r="E3" s="453"/>
      <c r="F3" s="453"/>
      <c r="G3" s="47"/>
      <c r="H3" s="453" t="s">
        <v>400</v>
      </c>
      <c r="I3" s="453"/>
      <c r="J3" s="453"/>
      <c r="K3" s="453"/>
    </row>
    <row r="4" spans="1:17" s="221" customFormat="1" ht="16.5" customHeight="1">
      <c r="A4" s="224" t="s">
        <v>401</v>
      </c>
      <c r="B4" s="222" t="s">
        <v>21</v>
      </c>
      <c r="C4" s="224" t="s">
        <v>402</v>
      </c>
      <c r="D4" s="224" t="s">
        <v>403</v>
      </c>
      <c r="E4" s="224" t="s">
        <v>404</v>
      </c>
      <c r="F4" s="47" t="s">
        <v>405</v>
      </c>
      <c r="G4" s="47"/>
      <c r="H4" s="224" t="s">
        <v>21</v>
      </c>
      <c r="I4" s="224" t="s">
        <v>406</v>
      </c>
      <c r="J4" s="47" t="s">
        <v>407</v>
      </c>
      <c r="K4" s="223" t="s">
        <v>408</v>
      </c>
    </row>
    <row r="5" spans="1:17" s="221" customFormat="1" ht="16.5" customHeight="1">
      <c r="A5" s="224" t="s">
        <v>409</v>
      </c>
      <c r="B5" s="222"/>
      <c r="C5" s="224"/>
      <c r="D5" s="224"/>
      <c r="E5" s="224"/>
      <c r="F5" s="47"/>
      <c r="G5" s="47"/>
      <c r="H5" s="224"/>
      <c r="I5" s="224"/>
      <c r="J5" s="47"/>
      <c r="K5" s="48"/>
    </row>
    <row r="6" spans="1:17" s="221" customFormat="1" ht="16.5" customHeight="1">
      <c r="A6" s="330" t="s">
        <v>25</v>
      </c>
      <c r="B6" s="231" t="s">
        <v>29</v>
      </c>
      <c r="C6" s="234" t="s">
        <v>410</v>
      </c>
      <c r="D6" s="234" t="s">
        <v>411</v>
      </c>
      <c r="E6" s="234" t="s">
        <v>412</v>
      </c>
      <c r="F6" s="232" t="s">
        <v>413</v>
      </c>
      <c r="G6" s="47"/>
      <c r="H6" s="234" t="s">
        <v>29</v>
      </c>
      <c r="I6" s="234" t="s">
        <v>414</v>
      </c>
      <c r="J6" s="232" t="s">
        <v>415</v>
      </c>
      <c r="K6" s="51" t="s">
        <v>416</v>
      </c>
    </row>
    <row r="7" spans="1:17" s="221" customFormat="1" ht="40.5" customHeight="1">
      <c r="A7" s="224">
        <v>2013</v>
      </c>
      <c r="B7" s="331" t="s">
        <v>118</v>
      </c>
      <c r="C7" s="331" t="s">
        <v>118</v>
      </c>
      <c r="D7" s="331" t="s">
        <v>118</v>
      </c>
      <c r="E7" s="331" t="s">
        <v>118</v>
      </c>
      <c r="F7" s="331" t="s">
        <v>118</v>
      </c>
      <c r="G7" s="236"/>
      <c r="H7" s="331" t="s">
        <v>118</v>
      </c>
      <c r="I7" s="331" t="s">
        <v>118</v>
      </c>
      <c r="J7" s="331" t="s">
        <v>118</v>
      </c>
      <c r="K7" s="331" t="s">
        <v>118</v>
      </c>
    </row>
    <row r="8" spans="1:17" s="221" customFormat="1" ht="40.5" customHeight="1">
      <c r="A8" s="224">
        <v>2014</v>
      </c>
      <c r="B8" s="332">
        <v>0</v>
      </c>
      <c r="C8" s="332">
        <v>0</v>
      </c>
      <c r="D8" s="332">
        <v>0</v>
      </c>
      <c r="E8" s="332">
        <v>0</v>
      </c>
      <c r="F8" s="332">
        <v>0</v>
      </c>
      <c r="G8" s="199"/>
      <c r="H8" s="334">
        <v>1</v>
      </c>
      <c r="I8" s="332">
        <v>0</v>
      </c>
      <c r="J8" s="334">
        <v>1</v>
      </c>
      <c r="K8" s="332">
        <v>0</v>
      </c>
    </row>
    <row r="9" spans="1:17" s="335" customFormat="1" ht="40.5" customHeight="1">
      <c r="A9" s="224">
        <v>2015</v>
      </c>
      <c r="B9" s="332">
        <v>0</v>
      </c>
      <c r="C9" s="332">
        <v>0</v>
      </c>
      <c r="D9" s="332">
        <v>0</v>
      </c>
      <c r="E9" s="332">
        <v>0</v>
      </c>
      <c r="F9" s="332">
        <v>0</v>
      </c>
      <c r="G9" s="199"/>
      <c r="H9" s="334">
        <v>1</v>
      </c>
      <c r="I9" s="334" t="s">
        <v>118</v>
      </c>
      <c r="J9" s="334">
        <v>1</v>
      </c>
      <c r="K9" s="334" t="s">
        <v>118</v>
      </c>
    </row>
    <row r="10" spans="1:17" s="335" customFormat="1" ht="40.5" customHeight="1">
      <c r="A10" s="224">
        <v>2016</v>
      </c>
      <c r="B10" s="331">
        <v>0</v>
      </c>
      <c r="C10" s="331">
        <v>0</v>
      </c>
      <c r="D10" s="331">
        <v>0</v>
      </c>
      <c r="E10" s="331">
        <v>0</v>
      </c>
      <c r="F10" s="331">
        <v>0</v>
      </c>
      <c r="G10" s="236"/>
      <c r="H10" s="334" t="s">
        <v>118</v>
      </c>
      <c r="I10" s="334" t="s">
        <v>118</v>
      </c>
      <c r="J10" s="334" t="s">
        <v>118</v>
      </c>
      <c r="K10" s="334" t="s">
        <v>118</v>
      </c>
    </row>
    <row r="11" spans="1:17" s="221" customFormat="1" ht="40.5" customHeight="1">
      <c r="A11" s="224">
        <v>2017</v>
      </c>
      <c r="B11" s="334" t="s">
        <v>118</v>
      </c>
      <c r="C11" s="334" t="s">
        <v>118</v>
      </c>
      <c r="D11" s="334" t="s">
        <v>118</v>
      </c>
      <c r="E11" s="334" t="s">
        <v>118</v>
      </c>
      <c r="F11" s="334" t="s">
        <v>118</v>
      </c>
      <c r="G11" s="236"/>
      <c r="H11" s="334">
        <v>1</v>
      </c>
      <c r="I11" s="334" t="s">
        <v>118</v>
      </c>
      <c r="J11" s="334" t="s">
        <v>118</v>
      </c>
      <c r="K11" s="334">
        <v>1</v>
      </c>
    </row>
    <row r="12" spans="1:17" s="335" customFormat="1" ht="40.5" customHeight="1">
      <c r="A12" s="369">
        <v>2018</v>
      </c>
      <c r="B12" s="333" t="s">
        <v>118</v>
      </c>
      <c r="C12" s="333" t="s">
        <v>118</v>
      </c>
      <c r="D12" s="333" t="s">
        <v>118</v>
      </c>
      <c r="E12" s="333" t="s">
        <v>118</v>
      </c>
      <c r="F12" s="333" t="s">
        <v>118</v>
      </c>
      <c r="G12" s="199"/>
      <c r="H12" s="333">
        <v>1</v>
      </c>
      <c r="I12" s="333" t="s">
        <v>118</v>
      </c>
      <c r="J12" s="333" t="s">
        <v>118</v>
      </c>
      <c r="K12" s="333">
        <v>1</v>
      </c>
    </row>
    <row r="13" spans="1:17" ht="40.5" customHeight="1">
      <c r="A13" s="397" t="s">
        <v>475</v>
      </c>
      <c r="B13" s="333" t="s">
        <v>118</v>
      </c>
      <c r="C13" s="333" t="s">
        <v>118</v>
      </c>
      <c r="D13" s="333" t="s">
        <v>118</v>
      </c>
      <c r="E13" s="333" t="s">
        <v>118</v>
      </c>
      <c r="F13" s="333" t="s">
        <v>118</v>
      </c>
      <c r="G13" s="199"/>
      <c r="H13" s="333" t="s">
        <v>118</v>
      </c>
      <c r="I13" s="333" t="s">
        <v>118</v>
      </c>
      <c r="J13" s="333" t="s">
        <v>118</v>
      </c>
      <c r="K13" s="333" t="s">
        <v>118</v>
      </c>
      <c r="L13" s="221"/>
      <c r="M13" s="221"/>
      <c r="N13" s="221"/>
      <c r="O13" s="221"/>
      <c r="P13" s="221"/>
      <c r="Q13" s="221"/>
    </row>
    <row r="14" spans="1:17" ht="40.5" customHeight="1">
      <c r="A14" s="397" t="s">
        <v>476</v>
      </c>
      <c r="B14" s="333" t="s">
        <v>118</v>
      </c>
      <c r="C14" s="333" t="s">
        <v>118</v>
      </c>
      <c r="D14" s="333" t="s">
        <v>118</v>
      </c>
      <c r="E14" s="333" t="s">
        <v>118</v>
      </c>
      <c r="F14" s="333" t="s">
        <v>118</v>
      </c>
      <c r="G14" s="199"/>
      <c r="H14" s="333" t="s">
        <v>118</v>
      </c>
      <c r="I14" s="333" t="s">
        <v>118</v>
      </c>
      <c r="J14" s="333" t="s">
        <v>118</v>
      </c>
      <c r="K14" s="333" t="s">
        <v>118</v>
      </c>
      <c r="L14" s="221"/>
      <c r="M14" s="221"/>
      <c r="N14" s="221"/>
      <c r="O14" s="221"/>
      <c r="P14" s="221"/>
    </row>
    <row r="15" spans="1:17" ht="40.5" customHeight="1">
      <c r="A15" s="397" t="s">
        <v>477</v>
      </c>
      <c r="B15" s="333" t="s">
        <v>118</v>
      </c>
      <c r="C15" s="333" t="s">
        <v>118</v>
      </c>
      <c r="D15" s="333" t="s">
        <v>118</v>
      </c>
      <c r="E15" s="333" t="s">
        <v>118</v>
      </c>
      <c r="F15" s="333" t="s">
        <v>118</v>
      </c>
      <c r="G15" s="199"/>
      <c r="H15" s="333" t="s">
        <v>118</v>
      </c>
      <c r="I15" s="333" t="s">
        <v>118</v>
      </c>
      <c r="J15" s="333" t="s">
        <v>118</v>
      </c>
      <c r="K15" s="333" t="s">
        <v>118</v>
      </c>
      <c r="L15" s="221"/>
      <c r="M15" s="221"/>
      <c r="N15" s="221"/>
      <c r="O15" s="221"/>
      <c r="P15" s="221"/>
    </row>
    <row r="16" spans="1:17" ht="40.5" customHeight="1">
      <c r="A16" s="397" t="s">
        <v>478</v>
      </c>
      <c r="B16" s="333" t="s">
        <v>118</v>
      </c>
      <c r="C16" s="333" t="s">
        <v>118</v>
      </c>
      <c r="D16" s="333" t="s">
        <v>118</v>
      </c>
      <c r="E16" s="333" t="s">
        <v>118</v>
      </c>
      <c r="F16" s="333" t="s">
        <v>118</v>
      </c>
      <c r="G16" s="199"/>
      <c r="H16" s="333" t="s">
        <v>118</v>
      </c>
      <c r="I16" s="333" t="s">
        <v>118</v>
      </c>
      <c r="J16" s="333" t="s">
        <v>118</v>
      </c>
      <c r="K16" s="333" t="s">
        <v>118</v>
      </c>
      <c r="L16" s="221"/>
      <c r="M16" s="221"/>
      <c r="N16" s="221"/>
      <c r="O16" s="221"/>
      <c r="P16" s="221"/>
    </row>
    <row r="17" spans="1:16" ht="40.5" customHeight="1">
      <c r="A17" s="397" t="s">
        <v>479</v>
      </c>
      <c r="B17" s="333" t="s">
        <v>118</v>
      </c>
      <c r="C17" s="333" t="s">
        <v>118</v>
      </c>
      <c r="D17" s="333" t="s">
        <v>118</v>
      </c>
      <c r="E17" s="333" t="s">
        <v>118</v>
      </c>
      <c r="F17" s="333" t="s">
        <v>118</v>
      </c>
      <c r="G17" s="199"/>
      <c r="H17" s="333">
        <v>1</v>
      </c>
      <c r="I17" s="333" t="s">
        <v>118</v>
      </c>
      <c r="J17" s="333" t="s">
        <v>118</v>
      </c>
      <c r="K17" s="333">
        <v>1</v>
      </c>
      <c r="L17" s="221"/>
      <c r="M17" s="221"/>
      <c r="N17" s="221"/>
      <c r="O17" s="221"/>
      <c r="P17" s="221"/>
    </row>
    <row r="18" spans="1:16" ht="40.5" customHeight="1">
      <c r="A18" s="397" t="s">
        <v>38</v>
      </c>
      <c r="B18" s="333" t="s">
        <v>118</v>
      </c>
      <c r="C18" s="333" t="s">
        <v>118</v>
      </c>
      <c r="D18" s="333" t="s">
        <v>118</v>
      </c>
      <c r="E18" s="333" t="s">
        <v>118</v>
      </c>
      <c r="F18" s="333" t="s">
        <v>118</v>
      </c>
      <c r="G18" s="199"/>
      <c r="H18" s="333" t="s">
        <v>118</v>
      </c>
      <c r="I18" s="333" t="s">
        <v>118</v>
      </c>
      <c r="J18" s="333" t="s">
        <v>118</v>
      </c>
      <c r="K18" s="333" t="s">
        <v>118</v>
      </c>
      <c r="L18" s="221"/>
      <c r="M18" s="221"/>
      <c r="N18" s="221"/>
      <c r="O18" s="221"/>
      <c r="P18" s="221"/>
    </row>
    <row r="19" spans="1:16" ht="40.5" customHeight="1" thickBot="1">
      <c r="A19" s="336" t="s">
        <v>39</v>
      </c>
      <c r="B19" s="398" t="s">
        <v>118</v>
      </c>
      <c r="C19" s="337" t="s">
        <v>118</v>
      </c>
      <c r="D19" s="337" t="s">
        <v>118</v>
      </c>
      <c r="E19" s="337" t="s">
        <v>118</v>
      </c>
      <c r="F19" s="337" t="s">
        <v>118</v>
      </c>
      <c r="G19" s="399"/>
      <c r="H19" s="337" t="s">
        <v>118</v>
      </c>
      <c r="I19" s="337" t="s">
        <v>118</v>
      </c>
      <c r="J19" s="337" t="s">
        <v>118</v>
      </c>
      <c r="K19" s="337" t="s">
        <v>118</v>
      </c>
      <c r="L19" s="221"/>
      <c r="M19" s="221"/>
      <c r="N19" s="221"/>
      <c r="O19" s="221"/>
      <c r="P19" s="221"/>
    </row>
    <row r="20" spans="1:16" ht="12" customHeight="1" thickTop="1">
      <c r="A20" s="246" t="s">
        <v>417</v>
      </c>
      <c r="E20" s="338"/>
      <c r="F20" s="338"/>
      <c r="G20" s="338"/>
      <c r="K20" s="252"/>
    </row>
    <row r="21" spans="1:16">
      <c r="A21" s="246"/>
    </row>
  </sheetData>
  <protectedRanges>
    <protectedRange sqref="G7" name="범위1_1_1_1"/>
    <protectedRange sqref="G8" name="범위1_1_1_1_1"/>
    <protectedRange sqref="G9" name="범위1_1_1_1_2"/>
    <protectedRange sqref="G10" name="범위1_1_1_1_2_1"/>
    <protectedRange sqref="G11" name="범위1_1_1_1_2_1_1"/>
    <protectedRange sqref="G13" name="범위1_1_1_1_2_2_1"/>
    <protectedRange sqref="G14" name="범위1_1_1_1_2_3_1"/>
    <protectedRange sqref="G15" name="범위1_1_1_1_2_4_1"/>
    <protectedRange sqref="G16" name="범위1_1_1_1_2_5_1"/>
    <protectedRange sqref="G17" name="범위1_1_1_1_2_6_1"/>
    <protectedRange sqref="G18" name="범위1_1_1_1_2_7_1"/>
    <protectedRange sqref="G19" name="범위1_1_1_1_2_8_1"/>
    <protectedRange sqref="G12" name="범위1_1_1_1_2_1_1_1"/>
  </protectedRanges>
  <mergeCells count="4">
    <mergeCell ref="A1:F1"/>
    <mergeCell ref="H1:K1"/>
    <mergeCell ref="B3:F3"/>
    <mergeCell ref="H3:K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zoomScaleNormal="100" workbookViewId="0">
      <selection activeCell="N1" sqref="N1:V1"/>
    </sheetView>
  </sheetViews>
  <sheetFormatPr defaultRowHeight="13.5"/>
  <cols>
    <col min="1" max="1" width="14.5546875" style="42" customWidth="1"/>
    <col min="2" max="12" width="6" style="42" customWidth="1"/>
    <col min="13" max="13" width="2.77734375" style="43" customWidth="1"/>
    <col min="14" max="20" width="8.44140625" style="42" customWidth="1"/>
    <col min="21" max="22" width="8.44140625" style="41" customWidth="1"/>
    <col min="23" max="16384" width="8.88671875" style="41"/>
  </cols>
  <sheetData>
    <row r="1" spans="1:23" s="2" customFormat="1" ht="45" customHeight="1">
      <c r="A1" s="406" t="s">
        <v>41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1"/>
      <c r="N1" s="406" t="s">
        <v>484</v>
      </c>
      <c r="O1" s="406"/>
      <c r="P1" s="406"/>
      <c r="Q1" s="406"/>
      <c r="R1" s="406"/>
      <c r="S1" s="406"/>
      <c r="T1" s="406"/>
      <c r="U1" s="406"/>
      <c r="V1" s="406"/>
    </row>
    <row r="2" spans="1:23" s="7" customFormat="1" ht="25.5" customHeight="1" thickBot="1">
      <c r="A2" s="44" t="s">
        <v>2</v>
      </c>
      <c r="B2" s="3"/>
      <c r="C2" s="3"/>
      <c r="D2" s="3"/>
      <c r="E2" s="3"/>
      <c r="F2" s="3"/>
      <c r="G2" s="3"/>
      <c r="H2" s="3"/>
      <c r="I2" s="3"/>
      <c r="J2" s="3"/>
      <c r="K2" s="6"/>
      <c r="L2" s="3"/>
      <c r="M2" s="5"/>
      <c r="N2" s="3"/>
      <c r="O2" s="6"/>
      <c r="P2" s="3"/>
      <c r="Q2" s="3"/>
      <c r="R2" s="3"/>
      <c r="S2" s="3"/>
      <c r="T2" s="4"/>
      <c r="U2" s="3"/>
      <c r="V2" s="6" t="s">
        <v>3</v>
      </c>
    </row>
    <row r="3" spans="1:23" s="7" customFormat="1" ht="17.100000000000001" customHeight="1" thickTop="1">
      <c r="A3" s="8" t="s">
        <v>4</v>
      </c>
      <c r="B3" s="15" t="s">
        <v>42</v>
      </c>
      <c r="C3" s="15" t="s">
        <v>43</v>
      </c>
      <c r="D3" s="408" t="s">
        <v>44</v>
      </c>
      <c r="E3" s="409"/>
      <c r="F3" s="418"/>
      <c r="G3" s="408" t="s">
        <v>45</v>
      </c>
      <c r="H3" s="409"/>
      <c r="I3" s="418"/>
      <c r="J3" s="408" t="s">
        <v>46</v>
      </c>
      <c r="K3" s="409"/>
      <c r="L3" s="409"/>
      <c r="M3" s="9"/>
      <c r="N3" s="409" t="s">
        <v>47</v>
      </c>
      <c r="O3" s="409"/>
      <c r="P3" s="418"/>
      <c r="Q3" s="408" t="s">
        <v>48</v>
      </c>
      <c r="R3" s="409"/>
      <c r="S3" s="418"/>
      <c r="T3" s="419" t="s">
        <v>49</v>
      </c>
      <c r="U3" s="410"/>
      <c r="V3" s="410"/>
    </row>
    <row r="4" spans="1:23" s="7" customFormat="1" ht="17.100000000000001" customHeight="1">
      <c r="A4" s="8" t="s">
        <v>11</v>
      </c>
      <c r="B4" s="46"/>
      <c r="C4" s="15" t="s">
        <v>50</v>
      </c>
      <c r="D4" s="412" t="s">
        <v>51</v>
      </c>
      <c r="E4" s="413"/>
      <c r="F4" s="417"/>
      <c r="G4" s="412" t="s">
        <v>52</v>
      </c>
      <c r="H4" s="413"/>
      <c r="I4" s="417"/>
      <c r="J4" s="412" t="s">
        <v>53</v>
      </c>
      <c r="K4" s="413"/>
      <c r="L4" s="413"/>
      <c r="M4" s="9"/>
      <c r="N4" s="413" t="s">
        <v>54</v>
      </c>
      <c r="O4" s="413"/>
      <c r="P4" s="417"/>
      <c r="Q4" s="412" t="s">
        <v>55</v>
      </c>
      <c r="R4" s="413"/>
      <c r="S4" s="417"/>
      <c r="T4" s="12" t="s">
        <v>21</v>
      </c>
      <c r="U4" s="47" t="s">
        <v>56</v>
      </c>
      <c r="V4" s="48" t="s">
        <v>57</v>
      </c>
    </row>
    <row r="5" spans="1:23" s="7" customFormat="1" ht="17.100000000000001" customHeight="1">
      <c r="A5" s="8" t="s">
        <v>18</v>
      </c>
      <c r="B5" s="15"/>
      <c r="C5" s="15" t="s">
        <v>58</v>
      </c>
      <c r="D5" s="15" t="s">
        <v>21</v>
      </c>
      <c r="E5" s="15" t="s">
        <v>22</v>
      </c>
      <c r="F5" s="15" t="s">
        <v>23</v>
      </c>
      <c r="G5" s="15" t="s">
        <v>21</v>
      </c>
      <c r="H5" s="15" t="s">
        <v>22</v>
      </c>
      <c r="I5" s="15" t="s">
        <v>23</v>
      </c>
      <c r="J5" s="15" t="s">
        <v>21</v>
      </c>
      <c r="K5" s="15" t="s">
        <v>22</v>
      </c>
      <c r="L5" s="17" t="s">
        <v>23</v>
      </c>
      <c r="M5" s="9"/>
      <c r="N5" s="15" t="s">
        <v>21</v>
      </c>
      <c r="O5" s="15" t="s">
        <v>22</v>
      </c>
      <c r="P5" s="12" t="s">
        <v>23</v>
      </c>
      <c r="Q5" s="15" t="s">
        <v>21</v>
      </c>
      <c r="R5" s="15" t="s">
        <v>22</v>
      </c>
      <c r="S5" s="15" t="s">
        <v>23</v>
      </c>
      <c r="T5" s="12"/>
      <c r="U5" s="48"/>
      <c r="V5" s="49"/>
    </row>
    <row r="6" spans="1:23" s="7" customFormat="1" ht="17.100000000000001" customHeight="1">
      <c r="A6" s="18" t="s">
        <v>25</v>
      </c>
      <c r="B6" s="50" t="s">
        <v>59</v>
      </c>
      <c r="C6" s="20" t="s">
        <v>60</v>
      </c>
      <c r="D6" s="20" t="s">
        <v>29</v>
      </c>
      <c r="E6" s="20" t="s">
        <v>30</v>
      </c>
      <c r="F6" s="20" t="s">
        <v>31</v>
      </c>
      <c r="G6" s="20" t="s">
        <v>29</v>
      </c>
      <c r="H6" s="20" t="s">
        <v>30</v>
      </c>
      <c r="I6" s="20" t="s">
        <v>31</v>
      </c>
      <c r="J6" s="20" t="s">
        <v>29</v>
      </c>
      <c r="K6" s="20" t="s">
        <v>30</v>
      </c>
      <c r="L6" s="22" t="s">
        <v>31</v>
      </c>
      <c r="M6" s="9"/>
      <c r="N6" s="20" t="s">
        <v>29</v>
      </c>
      <c r="O6" s="20" t="s">
        <v>30</v>
      </c>
      <c r="P6" s="19" t="s">
        <v>31</v>
      </c>
      <c r="Q6" s="20" t="s">
        <v>29</v>
      </c>
      <c r="R6" s="20" t="s">
        <v>30</v>
      </c>
      <c r="S6" s="20" t="s">
        <v>31</v>
      </c>
      <c r="T6" s="19" t="s">
        <v>29</v>
      </c>
      <c r="U6" s="51" t="s">
        <v>61</v>
      </c>
      <c r="V6" s="52" t="s">
        <v>62</v>
      </c>
    </row>
    <row r="7" spans="1:23" s="7" customFormat="1" ht="41.25" customHeight="1">
      <c r="A7" s="15">
        <v>2014</v>
      </c>
      <c r="B7" s="53">
        <v>9</v>
      </c>
      <c r="C7" s="53">
        <v>16</v>
      </c>
      <c r="D7" s="53">
        <v>182</v>
      </c>
      <c r="E7" s="53">
        <v>97</v>
      </c>
      <c r="F7" s="53">
        <v>85</v>
      </c>
      <c r="G7" s="53">
        <v>18</v>
      </c>
      <c r="H7" s="54">
        <v>0</v>
      </c>
      <c r="I7" s="53">
        <v>18</v>
      </c>
      <c r="J7" s="54">
        <v>0</v>
      </c>
      <c r="K7" s="54">
        <v>0</v>
      </c>
      <c r="L7" s="54">
        <v>0</v>
      </c>
      <c r="M7" s="53"/>
      <c r="N7" s="53">
        <v>99</v>
      </c>
      <c r="O7" s="53">
        <v>49</v>
      </c>
      <c r="P7" s="53">
        <v>50</v>
      </c>
      <c r="Q7" s="53">
        <v>156</v>
      </c>
      <c r="R7" s="53">
        <v>75</v>
      </c>
      <c r="S7" s="53">
        <v>81</v>
      </c>
      <c r="T7" s="53">
        <v>10</v>
      </c>
      <c r="U7" s="53">
        <v>10</v>
      </c>
      <c r="V7" s="54">
        <v>0</v>
      </c>
    </row>
    <row r="8" spans="1:23" s="7" customFormat="1" ht="41.25" customHeight="1">
      <c r="A8" s="15">
        <v>2015</v>
      </c>
      <c r="B8" s="53">
        <v>9</v>
      </c>
      <c r="C8" s="53">
        <v>16</v>
      </c>
      <c r="D8" s="53">
        <v>202</v>
      </c>
      <c r="E8" s="53">
        <v>109</v>
      </c>
      <c r="F8" s="53">
        <v>93</v>
      </c>
      <c r="G8" s="53">
        <v>19</v>
      </c>
      <c r="H8" s="54">
        <v>0</v>
      </c>
      <c r="I8" s="53">
        <v>19</v>
      </c>
      <c r="J8" s="54">
        <v>0</v>
      </c>
      <c r="K8" s="54">
        <v>0</v>
      </c>
      <c r="L8" s="54">
        <v>0</v>
      </c>
      <c r="M8" s="53"/>
      <c r="N8" s="53">
        <v>119</v>
      </c>
      <c r="O8" s="53">
        <v>67</v>
      </c>
      <c r="P8" s="53">
        <v>52</v>
      </c>
      <c r="Q8" s="53">
        <v>148</v>
      </c>
      <c r="R8" s="53">
        <v>80</v>
      </c>
      <c r="S8" s="53">
        <v>68</v>
      </c>
      <c r="T8" s="53">
        <v>9</v>
      </c>
      <c r="U8" s="53">
        <v>9</v>
      </c>
      <c r="V8" s="54" t="s">
        <v>63</v>
      </c>
    </row>
    <row r="9" spans="1:23" s="7" customFormat="1" ht="41.25" customHeight="1">
      <c r="A9" s="15">
        <v>2016</v>
      </c>
      <c r="B9" s="53">
        <v>8</v>
      </c>
      <c r="C9" s="53">
        <v>17</v>
      </c>
      <c r="D9" s="53">
        <v>241</v>
      </c>
      <c r="E9" s="55">
        <v>129</v>
      </c>
      <c r="F9" s="55">
        <v>112</v>
      </c>
      <c r="G9" s="55">
        <v>24</v>
      </c>
      <c r="H9" s="56">
        <v>0</v>
      </c>
      <c r="I9" s="55">
        <v>24</v>
      </c>
      <c r="J9" s="55">
        <v>3</v>
      </c>
      <c r="K9" s="55">
        <v>2</v>
      </c>
      <c r="L9" s="55">
        <v>1</v>
      </c>
      <c r="M9" s="55"/>
      <c r="N9" s="55">
        <v>75</v>
      </c>
      <c r="O9" s="55">
        <v>40</v>
      </c>
      <c r="P9" s="55">
        <v>35</v>
      </c>
      <c r="Q9" s="57" t="s">
        <v>64</v>
      </c>
      <c r="R9" s="57" t="s">
        <v>64</v>
      </c>
      <c r="S9" s="57" t="s">
        <v>64</v>
      </c>
      <c r="T9" s="55">
        <v>13</v>
      </c>
      <c r="U9" s="55">
        <v>11</v>
      </c>
      <c r="V9" s="55">
        <v>2</v>
      </c>
    </row>
    <row r="10" spans="1:23" s="7" customFormat="1" ht="41.25" customHeight="1">
      <c r="A10" s="15">
        <v>2017</v>
      </c>
      <c r="B10" s="53">
        <v>8</v>
      </c>
      <c r="C10" s="53">
        <v>15</v>
      </c>
      <c r="D10" s="53">
        <v>200</v>
      </c>
      <c r="E10" s="53">
        <v>104</v>
      </c>
      <c r="F10" s="53">
        <v>96</v>
      </c>
      <c r="G10" s="53">
        <v>25</v>
      </c>
      <c r="H10" s="58">
        <v>0</v>
      </c>
      <c r="I10" s="53">
        <v>25</v>
      </c>
      <c r="J10" s="53">
        <v>4</v>
      </c>
      <c r="K10" s="53">
        <v>2</v>
      </c>
      <c r="L10" s="53">
        <v>2</v>
      </c>
      <c r="M10" s="53"/>
      <c r="N10" s="53">
        <v>118</v>
      </c>
      <c r="O10" s="53">
        <v>60</v>
      </c>
      <c r="P10" s="53">
        <v>58</v>
      </c>
      <c r="Q10" s="53">
        <v>102</v>
      </c>
      <c r="R10" s="53">
        <v>56</v>
      </c>
      <c r="S10" s="53">
        <v>46</v>
      </c>
      <c r="T10" s="53">
        <v>13</v>
      </c>
      <c r="U10" s="55">
        <v>13</v>
      </c>
      <c r="V10" s="58">
        <v>0</v>
      </c>
    </row>
    <row r="11" spans="1:23" s="7" customFormat="1" ht="41.25" customHeight="1">
      <c r="A11" s="363">
        <v>2018</v>
      </c>
      <c r="B11" s="53">
        <v>8</v>
      </c>
      <c r="C11" s="53">
        <v>15</v>
      </c>
      <c r="D11" s="53">
        <v>183</v>
      </c>
      <c r="E11" s="53">
        <v>96</v>
      </c>
      <c r="F11" s="53">
        <v>87</v>
      </c>
      <c r="G11" s="53">
        <v>23</v>
      </c>
      <c r="H11" s="53">
        <v>0</v>
      </c>
      <c r="I11" s="53">
        <v>23</v>
      </c>
      <c r="J11" s="53">
        <v>3</v>
      </c>
      <c r="K11" s="53">
        <v>1</v>
      </c>
      <c r="L11" s="53">
        <v>2</v>
      </c>
      <c r="M11" s="53"/>
      <c r="N11" s="53">
        <v>110</v>
      </c>
      <c r="O11" s="53">
        <v>54</v>
      </c>
      <c r="P11" s="53">
        <v>56</v>
      </c>
      <c r="Q11" s="53">
        <v>82</v>
      </c>
      <c r="R11" s="53">
        <v>41</v>
      </c>
      <c r="S11" s="53">
        <v>41</v>
      </c>
      <c r="T11" s="53">
        <v>13</v>
      </c>
      <c r="U11" s="53">
        <v>13</v>
      </c>
      <c r="V11" s="53">
        <v>0</v>
      </c>
    </row>
    <row r="12" spans="1:23" s="7" customFormat="1" ht="41.25" customHeight="1">
      <c r="A12" s="365">
        <v>2019</v>
      </c>
      <c r="B12" s="59">
        <f>SUM(B13:B19)</f>
        <v>8</v>
      </c>
      <c r="C12" s="59">
        <f t="shared" ref="C12:L12" si="0">SUM(C13:C19)</f>
        <v>15</v>
      </c>
      <c r="D12" s="59">
        <f t="shared" si="0"/>
        <v>158</v>
      </c>
      <c r="E12" s="59">
        <f t="shared" si="0"/>
        <v>78</v>
      </c>
      <c r="F12" s="59">
        <f t="shared" si="0"/>
        <v>80</v>
      </c>
      <c r="G12" s="59">
        <f t="shared" si="0"/>
        <v>32</v>
      </c>
      <c r="H12" s="59">
        <f t="shared" si="0"/>
        <v>0</v>
      </c>
      <c r="I12" s="59">
        <f t="shared" si="0"/>
        <v>32</v>
      </c>
      <c r="J12" s="59">
        <f t="shared" si="0"/>
        <v>3</v>
      </c>
      <c r="K12" s="59">
        <f t="shared" si="0"/>
        <v>1</v>
      </c>
      <c r="L12" s="59">
        <f t="shared" si="0"/>
        <v>2</v>
      </c>
      <c r="M12" s="59"/>
      <c r="N12" s="59">
        <f>SUM(N13:N19)</f>
        <v>106</v>
      </c>
      <c r="O12" s="59">
        <f t="shared" ref="O12:V12" si="1">SUM(O13:O19)</f>
        <v>56</v>
      </c>
      <c r="P12" s="59">
        <f t="shared" si="1"/>
        <v>50</v>
      </c>
      <c r="Q12" s="59">
        <f t="shared" si="1"/>
        <v>69</v>
      </c>
      <c r="R12" s="59">
        <f t="shared" si="1"/>
        <v>39</v>
      </c>
      <c r="S12" s="59">
        <f t="shared" si="1"/>
        <v>30</v>
      </c>
      <c r="T12" s="59">
        <f t="shared" si="1"/>
        <v>14</v>
      </c>
      <c r="U12" s="59">
        <f t="shared" si="1"/>
        <v>14</v>
      </c>
      <c r="V12" s="59">
        <f t="shared" si="1"/>
        <v>0</v>
      </c>
    </row>
    <row r="13" spans="1:23" s="7" customFormat="1" ht="41.25" customHeight="1">
      <c r="A13" s="370" t="s">
        <v>450</v>
      </c>
      <c r="B13" s="53">
        <v>1</v>
      </c>
      <c r="C13" s="53">
        <v>7</v>
      </c>
      <c r="D13" s="53">
        <f>SUM(E13:F13)</f>
        <v>87</v>
      </c>
      <c r="E13" s="55">
        <v>47</v>
      </c>
      <c r="F13" s="55">
        <v>40</v>
      </c>
      <c r="G13" s="55">
        <f>SUM(H13:I13)</f>
        <v>15</v>
      </c>
      <c r="H13" s="56">
        <v>0</v>
      </c>
      <c r="I13" s="55">
        <v>15</v>
      </c>
      <c r="J13" s="60">
        <f t="shared" ref="J13:J19" si="2">SUM(K13:L13)</f>
        <v>3</v>
      </c>
      <c r="K13" s="60">
        <v>1</v>
      </c>
      <c r="L13" s="60">
        <v>2</v>
      </c>
      <c r="M13" s="55"/>
      <c r="N13" s="61">
        <f>SUM(O13:P13)</f>
        <v>63</v>
      </c>
      <c r="O13" s="61">
        <v>33</v>
      </c>
      <c r="P13" s="61">
        <v>30</v>
      </c>
      <c r="Q13" s="57">
        <f>SUM(R13:S13)</f>
        <v>33</v>
      </c>
      <c r="R13" s="57">
        <v>16</v>
      </c>
      <c r="S13" s="57">
        <v>17</v>
      </c>
      <c r="T13" s="61">
        <f>SUM(U13:V13)</f>
        <v>6</v>
      </c>
      <c r="U13" s="61">
        <v>6</v>
      </c>
      <c r="V13" s="56">
        <v>0</v>
      </c>
    </row>
    <row r="14" spans="1:23" s="7" customFormat="1" ht="41.25" customHeight="1">
      <c r="A14" s="370" t="s">
        <v>451</v>
      </c>
      <c r="B14" s="53">
        <v>1</v>
      </c>
      <c r="C14" s="53">
        <v>1</v>
      </c>
      <c r="D14" s="53">
        <f t="shared" ref="D14:D19" si="3">SUM(E14:F14)</f>
        <v>4</v>
      </c>
      <c r="E14" s="55">
        <v>1</v>
      </c>
      <c r="F14" s="55">
        <v>3</v>
      </c>
      <c r="G14" s="55">
        <f t="shared" ref="G14:G19" si="4">SUM(H14:I14)</f>
        <v>2</v>
      </c>
      <c r="H14" s="56">
        <v>0</v>
      </c>
      <c r="I14" s="55">
        <v>2</v>
      </c>
      <c r="J14" s="60">
        <f t="shared" si="2"/>
        <v>0</v>
      </c>
      <c r="K14" s="56">
        <v>0</v>
      </c>
      <c r="L14" s="56">
        <v>0</v>
      </c>
      <c r="M14" s="55"/>
      <c r="N14" s="61">
        <f t="shared" ref="N14:N19" si="5">SUM(O14:P14)</f>
        <v>1</v>
      </c>
      <c r="O14" s="56">
        <v>0</v>
      </c>
      <c r="P14" s="61">
        <v>1</v>
      </c>
      <c r="Q14" s="57">
        <f t="shared" ref="Q14:Q19" si="6">SUM(R14:S14)</f>
        <v>5</v>
      </c>
      <c r="R14" s="57">
        <v>5</v>
      </c>
      <c r="S14" s="56">
        <v>0</v>
      </c>
      <c r="T14" s="61">
        <f t="shared" ref="T14:T19" si="7">SUM(U14:V14)</f>
        <v>1</v>
      </c>
      <c r="U14" s="62">
        <v>1</v>
      </c>
      <c r="V14" s="56">
        <v>0</v>
      </c>
    </row>
    <row r="15" spans="1:23" s="7" customFormat="1" ht="41.25" customHeight="1">
      <c r="A15" s="370" t="s">
        <v>452</v>
      </c>
      <c r="B15" s="53">
        <v>2</v>
      </c>
      <c r="C15" s="53">
        <v>2</v>
      </c>
      <c r="D15" s="53">
        <f t="shared" si="3"/>
        <v>16</v>
      </c>
      <c r="E15" s="55">
        <v>9</v>
      </c>
      <c r="F15" s="55">
        <v>7</v>
      </c>
      <c r="G15" s="55">
        <f t="shared" si="4"/>
        <v>5</v>
      </c>
      <c r="H15" s="56">
        <v>0</v>
      </c>
      <c r="I15" s="55">
        <v>5</v>
      </c>
      <c r="J15" s="60">
        <f t="shared" si="2"/>
        <v>0</v>
      </c>
      <c r="K15" s="56">
        <v>0</v>
      </c>
      <c r="L15" s="56">
        <v>0</v>
      </c>
      <c r="M15" s="55"/>
      <c r="N15" s="61">
        <f t="shared" si="5"/>
        <v>12</v>
      </c>
      <c r="O15" s="61">
        <v>6</v>
      </c>
      <c r="P15" s="61">
        <v>6</v>
      </c>
      <c r="Q15" s="57">
        <f t="shared" si="6"/>
        <v>7</v>
      </c>
      <c r="R15" s="57">
        <v>4</v>
      </c>
      <c r="S15" s="57">
        <v>3</v>
      </c>
      <c r="T15" s="61">
        <f t="shared" si="7"/>
        <v>2</v>
      </c>
      <c r="U15" s="62">
        <v>2</v>
      </c>
      <c r="V15" s="56">
        <v>0</v>
      </c>
    </row>
    <row r="16" spans="1:23" s="7" customFormat="1" ht="41.25" customHeight="1">
      <c r="A16" s="370" t="s">
        <v>453</v>
      </c>
      <c r="B16" s="53">
        <v>1</v>
      </c>
      <c r="C16" s="53">
        <v>2</v>
      </c>
      <c r="D16" s="53">
        <f t="shared" si="3"/>
        <v>26</v>
      </c>
      <c r="E16" s="55">
        <v>7</v>
      </c>
      <c r="F16" s="55">
        <v>19</v>
      </c>
      <c r="G16" s="55">
        <f t="shared" si="4"/>
        <v>4</v>
      </c>
      <c r="H16" s="56">
        <v>0</v>
      </c>
      <c r="I16" s="55">
        <v>4</v>
      </c>
      <c r="J16" s="60">
        <f t="shared" si="2"/>
        <v>0</v>
      </c>
      <c r="K16" s="56">
        <v>0</v>
      </c>
      <c r="L16" s="56">
        <v>0</v>
      </c>
      <c r="M16" s="55"/>
      <c r="N16" s="61">
        <f t="shared" si="5"/>
        <v>17</v>
      </c>
      <c r="O16" s="61">
        <v>7</v>
      </c>
      <c r="P16" s="61">
        <v>10</v>
      </c>
      <c r="Q16" s="57">
        <f t="shared" si="6"/>
        <v>9</v>
      </c>
      <c r="R16" s="57">
        <v>8</v>
      </c>
      <c r="S16" s="57">
        <v>1</v>
      </c>
      <c r="T16" s="61">
        <f t="shared" si="7"/>
        <v>2</v>
      </c>
      <c r="U16" s="61">
        <v>2</v>
      </c>
      <c r="V16" s="56">
        <v>0</v>
      </c>
      <c r="W16" s="29"/>
    </row>
    <row r="17" spans="1:23" s="29" customFormat="1" ht="41.25" customHeight="1">
      <c r="A17" s="370" t="s">
        <v>454</v>
      </c>
      <c r="B17" s="53">
        <v>1</v>
      </c>
      <c r="C17" s="53">
        <v>1</v>
      </c>
      <c r="D17" s="53">
        <f t="shared" si="3"/>
        <v>9</v>
      </c>
      <c r="E17" s="55">
        <v>5</v>
      </c>
      <c r="F17" s="55">
        <v>4</v>
      </c>
      <c r="G17" s="55">
        <f t="shared" si="4"/>
        <v>2</v>
      </c>
      <c r="H17" s="56">
        <v>0</v>
      </c>
      <c r="I17" s="55">
        <v>2</v>
      </c>
      <c r="J17" s="60">
        <f t="shared" si="2"/>
        <v>0</v>
      </c>
      <c r="K17" s="56">
        <v>0</v>
      </c>
      <c r="L17" s="56">
        <v>0</v>
      </c>
      <c r="M17" s="55"/>
      <c r="N17" s="61">
        <f t="shared" si="5"/>
        <v>6</v>
      </c>
      <c r="O17" s="61">
        <v>4</v>
      </c>
      <c r="P17" s="61">
        <v>2</v>
      </c>
      <c r="Q17" s="57">
        <f t="shared" si="6"/>
        <v>7</v>
      </c>
      <c r="R17" s="57">
        <v>4</v>
      </c>
      <c r="S17" s="57">
        <v>3</v>
      </c>
      <c r="T17" s="61">
        <f t="shared" si="7"/>
        <v>1</v>
      </c>
      <c r="U17" s="61">
        <v>1</v>
      </c>
      <c r="V17" s="56">
        <v>0</v>
      </c>
      <c r="W17" s="41"/>
    </row>
    <row r="18" spans="1:23" ht="41.25" customHeight="1">
      <c r="A18" s="370" t="s">
        <v>455</v>
      </c>
      <c r="B18" s="63">
        <v>1</v>
      </c>
      <c r="C18" s="64">
        <v>1</v>
      </c>
      <c r="D18" s="53">
        <f t="shared" si="3"/>
        <v>7</v>
      </c>
      <c r="E18" s="55">
        <v>3</v>
      </c>
      <c r="F18" s="65">
        <v>4</v>
      </c>
      <c r="G18" s="55">
        <f t="shared" si="4"/>
        <v>2</v>
      </c>
      <c r="H18" s="56">
        <v>0</v>
      </c>
      <c r="I18" s="65">
        <v>2</v>
      </c>
      <c r="J18" s="60">
        <f t="shared" si="2"/>
        <v>0</v>
      </c>
      <c r="K18" s="56">
        <v>0</v>
      </c>
      <c r="L18" s="56">
        <v>0</v>
      </c>
      <c r="M18" s="66"/>
      <c r="N18" s="61">
        <f t="shared" si="5"/>
        <v>2</v>
      </c>
      <c r="O18" s="62">
        <v>2</v>
      </c>
      <c r="P18" s="61">
        <v>0</v>
      </c>
      <c r="Q18" s="57">
        <f t="shared" si="6"/>
        <v>6</v>
      </c>
      <c r="R18" s="57">
        <v>2</v>
      </c>
      <c r="S18" s="57">
        <v>4</v>
      </c>
      <c r="T18" s="61">
        <f t="shared" si="7"/>
        <v>1</v>
      </c>
      <c r="U18" s="61">
        <v>1</v>
      </c>
      <c r="V18" s="56">
        <v>0</v>
      </c>
    </row>
    <row r="19" spans="1:23" ht="41.25" customHeight="1" thickBot="1">
      <c r="A19" s="33" t="s">
        <v>456</v>
      </c>
      <c r="B19" s="67">
        <v>1</v>
      </c>
      <c r="C19" s="68">
        <v>1</v>
      </c>
      <c r="D19" s="69">
        <f t="shared" si="3"/>
        <v>9</v>
      </c>
      <c r="E19" s="70">
        <v>6</v>
      </c>
      <c r="F19" s="71">
        <v>3</v>
      </c>
      <c r="G19" s="70">
        <f t="shared" si="4"/>
        <v>2</v>
      </c>
      <c r="H19" s="72">
        <v>0</v>
      </c>
      <c r="I19" s="71">
        <v>2</v>
      </c>
      <c r="J19" s="73">
        <f t="shared" si="2"/>
        <v>0</v>
      </c>
      <c r="K19" s="72">
        <v>0</v>
      </c>
      <c r="L19" s="72">
        <v>0</v>
      </c>
      <c r="M19" s="66"/>
      <c r="N19" s="74">
        <f t="shared" si="5"/>
        <v>5</v>
      </c>
      <c r="O19" s="75">
        <v>4</v>
      </c>
      <c r="P19" s="74">
        <v>1</v>
      </c>
      <c r="Q19" s="76">
        <f t="shared" si="6"/>
        <v>2</v>
      </c>
      <c r="R19" s="72">
        <v>0</v>
      </c>
      <c r="S19" s="76">
        <v>2</v>
      </c>
      <c r="T19" s="74">
        <f t="shared" si="7"/>
        <v>1</v>
      </c>
      <c r="U19" s="74">
        <v>1</v>
      </c>
      <c r="V19" s="72">
        <v>0</v>
      </c>
      <c r="W19" s="77"/>
    </row>
    <row r="20" spans="1:23" s="77" customFormat="1" ht="12" customHeight="1" thickTop="1">
      <c r="A20" s="36" t="s">
        <v>40</v>
      </c>
      <c r="B20" s="78"/>
      <c r="C20" s="78"/>
      <c r="D20" s="78"/>
      <c r="F20" s="78"/>
      <c r="G20" s="78"/>
      <c r="J20" s="7"/>
      <c r="K20" s="79"/>
      <c r="L20" s="78"/>
      <c r="M20" s="80"/>
      <c r="N20" s="36"/>
      <c r="O20" s="81"/>
      <c r="P20" s="78"/>
      <c r="Q20" s="78"/>
      <c r="R20" s="78"/>
      <c r="S20" s="78"/>
      <c r="T20" s="78"/>
      <c r="U20" s="7"/>
      <c r="V20" s="7"/>
      <c r="W20" s="41"/>
    </row>
    <row r="21" spans="1:23">
      <c r="U21" s="7"/>
      <c r="V21" s="7"/>
    </row>
    <row r="22" spans="1:23"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</row>
    <row r="23" spans="1:23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</row>
    <row r="24" spans="1:23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  <row r="25" spans="1:23"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  <row r="26" spans="1:23"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</row>
    <row r="27" spans="1:23"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</row>
    <row r="28" spans="1:23"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</row>
    <row r="29" spans="1:23"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3"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</row>
    <row r="31" spans="1:23"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</row>
  </sheetData>
  <mergeCells count="13">
    <mergeCell ref="A1:L1"/>
    <mergeCell ref="N1:V1"/>
    <mergeCell ref="D3:F3"/>
    <mergeCell ref="G3:I3"/>
    <mergeCell ref="J3:L3"/>
    <mergeCell ref="N3:P3"/>
    <mergeCell ref="Q3:S3"/>
    <mergeCell ref="T3:V3"/>
    <mergeCell ref="D4:F4"/>
    <mergeCell ref="G4:I4"/>
    <mergeCell ref="J4:L4"/>
    <mergeCell ref="N4:P4"/>
    <mergeCell ref="Q4:S4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zoomScaleSheetLayoutView="100" workbookViewId="0">
      <selection activeCell="L1" sqref="L1:S1"/>
    </sheetView>
  </sheetViews>
  <sheetFormatPr defaultRowHeight="13.5"/>
  <cols>
    <col min="1" max="1" width="14.5546875" style="42" customWidth="1"/>
    <col min="2" max="10" width="7.5546875" style="42" customWidth="1"/>
    <col min="11" max="11" width="2.88671875" style="41" customWidth="1"/>
    <col min="12" max="15" width="8.21875" style="42" customWidth="1"/>
    <col min="16" max="16" width="10.21875" style="42" customWidth="1"/>
    <col min="17" max="18" width="8.5546875" style="42" customWidth="1"/>
    <col min="19" max="19" width="8.6640625" style="42" customWidth="1"/>
    <col min="20" max="16384" width="8.88671875" style="41"/>
  </cols>
  <sheetData>
    <row r="1" spans="1:20" s="2" customFormat="1" ht="45" customHeight="1">
      <c r="A1" s="406" t="s">
        <v>65</v>
      </c>
      <c r="B1" s="406"/>
      <c r="C1" s="406"/>
      <c r="D1" s="406"/>
      <c r="E1" s="406"/>
      <c r="F1" s="406"/>
      <c r="G1" s="406"/>
      <c r="H1" s="406"/>
      <c r="I1" s="406"/>
      <c r="J1" s="406"/>
      <c r="K1" s="1"/>
      <c r="L1" s="406" t="s">
        <v>485</v>
      </c>
      <c r="M1" s="406"/>
      <c r="N1" s="406"/>
      <c r="O1" s="406"/>
      <c r="P1" s="406"/>
      <c r="Q1" s="406"/>
      <c r="R1" s="406"/>
      <c r="S1" s="406"/>
    </row>
    <row r="2" spans="1:20" s="7" customFormat="1" ht="25.5" customHeight="1" thickBot="1">
      <c r="A2" s="3" t="s">
        <v>66</v>
      </c>
      <c r="B2" s="3"/>
      <c r="C2" s="3"/>
      <c r="D2" s="3"/>
      <c r="E2" s="3"/>
      <c r="F2" s="3"/>
      <c r="G2" s="3"/>
      <c r="H2" s="3"/>
      <c r="I2" s="3"/>
      <c r="J2" s="3"/>
      <c r="L2" s="6"/>
      <c r="M2" s="3"/>
      <c r="N2" s="3"/>
      <c r="O2" s="3"/>
      <c r="P2" s="3"/>
      <c r="Q2" s="3"/>
      <c r="R2" s="3"/>
      <c r="S2" s="6" t="s">
        <v>67</v>
      </c>
    </row>
    <row r="3" spans="1:20" s="7" customFormat="1" ht="16.5" customHeight="1" thickTop="1">
      <c r="A3" s="8" t="s">
        <v>68</v>
      </c>
      <c r="B3" s="421" t="s">
        <v>69</v>
      </c>
      <c r="C3" s="418"/>
      <c r="D3" s="15" t="s">
        <v>70</v>
      </c>
      <c r="E3" s="408" t="s">
        <v>71</v>
      </c>
      <c r="F3" s="409"/>
      <c r="G3" s="418"/>
      <c r="H3" s="408" t="s">
        <v>72</v>
      </c>
      <c r="I3" s="409"/>
      <c r="J3" s="409"/>
      <c r="K3" s="9"/>
      <c r="L3" s="422" t="s">
        <v>73</v>
      </c>
      <c r="M3" s="422"/>
      <c r="N3" s="423"/>
      <c r="O3" s="419" t="s">
        <v>74</v>
      </c>
      <c r="P3" s="411"/>
      <c r="Q3" s="82" t="s">
        <v>75</v>
      </c>
      <c r="R3" s="10" t="s">
        <v>76</v>
      </c>
      <c r="S3" s="83" t="s">
        <v>77</v>
      </c>
    </row>
    <row r="4" spans="1:20" s="7" customFormat="1" ht="16.5" customHeight="1">
      <c r="A4" s="8" t="s">
        <v>78</v>
      </c>
      <c r="B4" s="420" t="s">
        <v>79</v>
      </c>
      <c r="C4" s="417"/>
      <c r="D4" s="15" t="s">
        <v>80</v>
      </c>
      <c r="E4" s="412" t="s">
        <v>13</v>
      </c>
      <c r="F4" s="413"/>
      <c r="G4" s="417"/>
      <c r="H4" s="412" t="s">
        <v>81</v>
      </c>
      <c r="I4" s="413"/>
      <c r="J4" s="413"/>
      <c r="K4" s="9"/>
      <c r="L4" s="413" t="s">
        <v>53</v>
      </c>
      <c r="M4" s="413"/>
      <c r="N4" s="417"/>
      <c r="O4" s="15" t="s">
        <v>82</v>
      </c>
      <c r="P4" s="15" t="s">
        <v>83</v>
      </c>
      <c r="Q4" s="84"/>
      <c r="R4" s="84"/>
      <c r="S4" s="14"/>
    </row>
    <row r="5" spans="1:20" s="7" customFormat="1" ht="16.5" customHeight="1">
      <c r="A5" s="8" t="s">
        <v>84</v>
      </c>
      <c r="B5" s="16" t="s">
        <v>85</v>
      </c>
      <c r="C5" s="15" t="s">
        <v>86</v>
      </c>
      <c r="D5" s="15" t="s">
        <v>87</v>
      </c>
      <c r="E5" s="15" t="s">
        <v>21</v>
      </c>
      <c r="F5" s="15" t="s">
        <v>22</v>
      </c>
      <c r="G5" s="16" t="s">
        <v>23</v>
      </c>
      <c r="H5" s="15" t="s">
        <v>21</v>
      </c>
      <c r="I5" s="15" t="s">
        <v>22</v>
      </c>
      <c r="J5" s="9" t="s">
        <v>23</v>
      </c>
      <c r="K5" s="9"/>
      <c r="L5" s="85" t="s">
        <v>21</v>
      </c>
      <c r="M5" s="15" t="s">
        <v>22</v>
      </c>
      <c r="N5" s="15" t="s">
        <v>23</v>
      </c>
      <c r="O5" s="15"/>
      <c r="P5" s="15" t="s">
        <v>88</v>
      </c>
      <c r="Q5" s="12" t="s">
        <v>89</v>
      </c>
      <c r="R5" s="12" t="s">
        <v>90</v>
      </c>
      <c r="S5" s="14" t="s">
        <v>91</v>
      </c>
    </row>
    <row r="6" spans="1:20" s="7" customFormat="1" ht="16.5" customHeight="1">
      <c r="A6" s="18" t="s">
        <v>25</v>
      </c>
      <c r="B6" s="19" t="s">
        <v>92</v>
      </c>
      <c r="C6" s="20" t="s">
        <v>93</v>
      </c>
      <c r="D6" s="20" t="s">
        <v>94</v>
      </c>
      <c r="E6" s="20" t="s">
        <v>29</v>
      </c>
      <c r="F6" s="20" t="s">
        <v>30</v>
      </c>
      <c r="G6" s="19" t="s">
        <v>31</v>
      </c>
      <c r="H6" s="20" t="s">
        <v>29</v>
      </c>
      <c r="I6" s="20" t="s">
        <v>30</v>
      </c>
      <c r="J6" s="21" t="s">
        <v>31</v>
      </c>
      <c r="K6" s="9"/>
      <c r="L6" s="20" t="s">
        <v>29</v>
      </c>
      <c r="M6" s="20" t="s">
        <v>30</v>
      </c>
      <c r="N6" s="20" t="s">
        <v>31</v>
      </c>
      <c r="O6" s="20" t="s">
        <v>95</v>
      </c>
      <c r="P6" s="20" t="s">
        <v>96</v>
      </c>
      <c r="Q6" s="19" t="s">
        <v>97</v>
      </c>
      <c r="R6" s="19" t="s">
        <v>98</v>
      </c>
      <c r="S6" s="21" t="s">
        <v>99</v>
      </c>
    </row>
    <row r="7" spans="1:20" s="7" customFormat="1" ht="41.25" customHeight="1">
      <c r="A7" s="15">
        <v>2014</v>
      </c>
      <c r="B7" s="86">
        <v>8</v>
      </c>
      <c r="C7" s="86">
        <v>1</v>
      </c>
      <c r="D7" s="86">
        <v>75</v>
      </c>
      <c r="E7" s="86">
        <v>927</v>
      </c>
      <c r="F7" s="86">
        <v>456</v>
      </c>
      <c r="G7" s="86">
        <v>471</v>
      </c>
      <c r="H7" s="86">
        <v>121</v>
      </c>
      <c r="I7" s="86">
        <v>65</v>
      </c>
      <c r="J7" s="86">
        <v>56</v>
      </c>
      <c r="K7" s="86"/>
      <c r="L7" s="86">
        <v>34</v>
      </c>
      <c r="M7" s="86">
        <v>19</v>
      </c>
      <c r="N7" s="86">
        <v>15</v>
      </c>
      <c r="O7" s="86">
        <v>157</v>
      </c>
      <c r="P7" s="86">
        <v>157</v>
      </c>
      <c r="Q7" s="86">
        <v>141.72800000000001</v>
      </c>
      <c r="R7" s="86">
        <v>33.384</v>
      </c>
      <c r="S7" s="86">
        <v>96</v>
      </c>
    </row>
    <row r="8" spans="1:20" s="7" customFormat="1" ht="41.25" customHeight="1">
      <c r="A8" s="15">
        <v>2015</v>
      </c>
      <c r="B8" s="86">
        <v>8</v>
      </c>
      <c r="C8" s="86">
        <v>1</v>
      </c>
      <c r="D8" s="86">
        <v>77</v>
      </c>
      <c r="E8" s="86">
        <v>994</v>
      </c>
      <c r="F8" s="86">
        <v>487</v>
      </c>
      <c r="G8" s="86">
        <v>507</v>
      </c>
      <c r="H8" s="86">
        <v>122</v>
      </c>
      <c r="I8" s="86">
        <v>65</v>
      </c>
      <c r="J8" s="86">
        <v>57</v>
      </c>
      <c r="K8" s="86"/>
      <c r="L8" s="86">
        <v>36</v>
      </c>
      <c r="M8" s="86">
        <v>22</v>
      </c>
      <c r="N8" s="86">
        <v>14</v>
      </c>
      <c r="O8" s="86">
        <v>135</v>
      </c>
      <c r="P8" s="86">
        <v>135</v>
      </c>
      <c r="Q8" s="86">
        <v>143</v>
      </c>
      <c r="R8" s="86">
        <v>33</v>
      </c>
      <c r="S8" s="86">
        <v>89</v>
      </c>
    </row>
    <row r="9" spans="1:20" s="7" customFormat="1" ht="41.25" customHeight="1">
      <c r="A9" s="15">
        <v>2016</v>
      </c>
      <c r="B9" s="87">
        <v>8</v>
      </c>
      <c r="C9" s="87">
        <v>1</v>
      </c>
      <c r="D9" s="87">
        <v>77</v>
      </c>
      <c r="E9" s="87">
        <v>993</v>
      </c>
      <c r="F9" s="87">
        <v>498</v>
      </c>
      <c r="G9" s="87">
        <v>495</v>
      </c>
      <c r="H9" s="87">
        <v>120</v>
      </c>
      <c r="I9" s="87">
        <v>67</v>
      </c>
      <c r="J9" s="87">
        <v>53</v>
      </c>
      <c r="K9" s="87"/>
      <c r="L9" s="87">
        <v>34</v>
      </c>
      <c r="M9" s="87">
        <v>21</v>
      </c>
      <c r="N9" s="87">
        <v>13</v>
      </c>
      <c r="O9" s="87">
        <v>157</v>
      </c>
      <c r="P9" s="87">
        <v>157</v>
      </c>
      <c r="Q9" s="87">
        <v>142</v>
      </c>
      <c r="R9" s="87">
        <v>34</v>
      </c>
      <c r="S9" s="87">
        <v>99</v>
      </c>
    </row>
    <row r="10" spans="1:20" s="7" customFormat="1" ht="41.25" customHeight="1">
      <c r="A10" s="15">
        <v>2017</v>
      </c>
      <c r="B10" s="87">
        <v>8</v>
      </c>
      <c r="C10" s="87">
        <v>1</v>
      </c>
      <c r="D10" s="87">
        <v>77</v>
      </c>
      <c r="E10" s="87">
        <v>985</v>
      </c>
      <c r="F10" s="87">
        <v>500</v>
      </c>
      <c r="G10" s="87">
        <v>485</v>
      </c>
      <c r="H10" s="87">
        <v>122</v>
      </c>
      <c r="I10" s="87">
        <v>63</v>
      </c>
      <c r="J10" s="87">
        <v>59</v>
      </c>
      <c r="K10" s="87"/>
      <c r="L10" s="87">
        <v>33</v>
      </c>
      <c r="M10" s="87">
        <v>21</v>
      </c>
      <c r="N10" s="87">
        <v>12</v>
      </c>
      <c r="O10" s="87">
        <v>169</v>
      </c>
      <c r="P10" s="87">
        <v>169</v>
      </c>
      <c r="Q10" s="87">
        <v>144</v>
      </c>
      <c r="R10" s="87">
        <v>33</v>
      </c>
      <c r="S10" s="87">
        <v>90</v>
      </c>
      <c r="T10" s="88"/>
    </row>
    <row r="11" spans="1:20" s="7" customFormat="1" ht="41.25" customHeight="1">
      <c r="A11" s="363">
        <v>2018</v>
      </c>
      <c r="B11" s="87">
        <v>8</v>
      </c>
      <c r="C11" s="87">
        <v>1</v>
      </c>
      <c r="D11" s="87">
        <v>75</v>
      </c>
      <c r="E11" s="87">
        <v>979</v>
      </c>
      <c r="F11" s="87">
        <v>492</v>
      </c>
      <c r="G11" s="87">
        <v>487</v>
      </c>
      <c r="H11" s="87">
        <v>123</v>
      </c>
      <c r="I11" s="87">
        <v>62</v>
      </c>
      <c r="J11" s="87">
        <v>61</v>
      </c>
      <c r="K11" s="87"/>
      <c r="L11" s="87">
        <v>30</v>
      </c>
      <c r="M11" s="87">
        <v>16</v>
      </c>
      <c r="N11" s="87">
        <v>14</v>
      </c>
      <c r="O11" s="87">
        <v>152</v>
      </c>
      <c r="P11" s="87">
        <v>152</v>
      </c>
      <c r="Q11" s="87">
        <v>144.84799999999998</v>
      </c>
      <c r="R11" s="87">
        <v>34.151000000000003</v>
      </c>
      <c r="S11" s="87">
        <v>72</v>
      </c>
      <c r="T11" s="88"/>
    </row>
    <row r="12" spans="1:20" s="7" customFormat="1" ht="41.25" customHeight="1">
      <c r="A12" s="365">
        <v>2019</v>
      </c>
      <c r="B12" s="89">
        <f>SUM(B13:B19)</f>
        <v>8</v>
      </c>
      <c r="C12" s="89">
        <f t="shared" ref="C12:S12" si="0">SUM(C13:C19)</f>
        <v>1</v>
      </c>
      <c r="D12" s="89">
        <f t="shared" si="0"/>
        <v>76</v>
      </c>
      <c r="E12" s="89">
        <f t="shared" si="0"/>
        <v>989</v>
      </c>
      <c r="F12" s="89">
        <f t="shared" si="0"/>
        <v>500</v>
      </c>
      <c r="G12" s="89">
        <f t="shared" si="0"/>
        <v>489</v>
      </c>
      <c r="H12" s="89">
        <f t="shared" si="0"/>
        <v>130</v>
      </c>
      <c r="I12" s="89">
        <f t="shared" si="0"/>
        <v>63</v>
      </c>
      <c r="J12" s="89">
        <f t="shared" si="0"/>
        <v>67</v>
      </c>
      <c r="K12" s="89"/>
      <c r="L12" s="89">
        <f t="shared" si="0"/>
        <v>31</v>
      </c>
      <c r="M12" s="89">
        <f t="shared" si="0"/>
        <v>18</v>
      </c>
      <c r="N12" s="89">
        <f t="shared" si="0"/>
        <v>13</v>
      </c>
      <c r="O12" s="89">
        <f t="shared" si="0"/>
        <v>138</v>
      </c>
      <c r="P12" s="89">
        <f t="shared" si="0"/>
        <v>138</v>
      </c>
      <c r="Q12" s="89">
        <f t="shared" si="0"/>
        <v>144.84799999999998</v>
      </c>
      <c r="R12" s="89">
        <f t="shared" si="0"/>
        <v>35.11</v>
      </c>
      <c r="S12" s="89">
        <f t="shared" si="0"/>
        <v>76</v>
      </c>
      <c r="T12" s="88"/>
    </row>
    <row r="13" spans="1:20" s="7" customFormat="1" ht="41.25" customHeight="1">
      <c r="A13" s="370" t="s">
        <v>33</v>
      </c>
      <c r="B13" s="87">
        <v>2</v>
      </c>
      <c r="C13" s="56">
        <v>0</v>
      </c>
      <c r="D13" s="87">
        <v>25</v>
      </c>
      <c r="E13" s="87">
        <f>SUM(F13:G13)</f>
        <v>467</v>
      </c>
      <c r="F13" s="87">
        <v>217</v>
      </c>
      <c r="G13" s="87">
        <v>250</v>
      </c>
      <c r="H13" s="87">
        <f>SUM(I13:J13)</f>
        <v>40</v>
      </c>
      <c r="I13" s="87">
        <v>21</v>
      </c>
      <c r="J13" s="87">
        <v>19</v>
      </c>
      <c r="K13" s="87"/>
      <c r="L13" s="87">
        <f>SUM(M13:N13)</f>
        <v>7</v>
      </c>
      <c r="M13" s="87">
        <v>3</v>
      </c>
      <c r="N13" s="87">
        <v>4</v>
      </c>
      <c r="O13" s="87">
        <v>66</v>
      </c>
      <c r="P13" s="87">
        <v>66</v>
      </c>
      <c r="Q13" s="87">
        <f>35387/1000</f>
        <v>35.387</v>
      </c>
      <c r="R13" s="87">
        <f>10810/1000</f>
        <v>10.81</v>
      </c>
      <c r="S13" s="87">
        <v>25</v>
      </c>
      <c r="T13" s="88"/>
    </row>
    <row r="14" spans="1:20" s="7" customFormat="1" ht="41.25" customHeight="1">
      <c r="A14" s="370" t="s">
        <v>457</v>
      </c>
      <c r="B14" s="87">
        <v>1</v>
      </c>
      <c r="C14" s="56">
        <v>0</v>
      </c>
      <c r="D14" s="87">
        <v>7</v>
      </c>
      <c r="E14" s="87">
        <f t="shared" ref="E14:E19" si="1">SUM(F14:G14)</f>
        <v>73</v>
      </c>
      <c r="F14" s="87">
        <v>45</v>
      </c>
      <c r="G14" s="87">
        <v>28</v>
      </c>
      <c r="H14" s="87">
        <f t="shared" ref="H14:H19" si="2">SUM(I14:J14)</f>
        <v>14</v>
      </c>
      <c r="I14" s="87">
        <v>6</v>
      </c>
      <c r="J14" s="87">
        <v>8</v>
      </c>
      <c r="K14" s="87"/>
      <c r="L14" s="87">
        <f t="shared" ref="L14:L19" si="3">SUM(M14:N14)</f>
        <v>3</v>
      </c>
      <c r="M14" s="87">
        <v>2</v>
      </c>
      <c r="N14" s="87">
        <v>1</v>
      </c>
      <c r="O14" s="87">
        <v>10</v>
      </c>
      <c r="P14" s="87">
        <v>10</v>
      </c>
      <c r="Q14" s="87">
        <f>24128/1000</f>
        <v>24.128</v>
      </c>
      <c r="R14" s="87">
        <f>4036/1000</f>
        <v>4.0359999999999996</v>
      </c>
      <c r="S14" s="87">
        <v>7</v>
      </c>
      <c r="T14" s="88"/>
    </row>
    <row r="15" spans="1:20" s="7" customFormat="1" ht="41.25" customHeight="1">
      <c r="A15" s="370" t="s">
        <v>35</v>
      </c>
      <c r="B15" s="87">
        <v>1</v>
      </c>
      <c r="C15" s="90">
        <v>1</v>
      </c>
      <c r="D15" s="87">
        <v>10</v>
      </c>
      <c r="E15" s="87">
        <f t="shared" si="1"/>
        <v>65</v>
      </c>
      <c r="F15" s="87">
        <v>39</v>
      </c>
      <c r="G15" s="87">
        <v>26</v>
      </c>
      <c r="H15" s="87">
        <f t="shared" si="2"/>
        <v>19</v>
      </c>
      <c r="I15" s="87">
        <v>9</v>
      </c>
      <c r="J15" s="87">
        <v>10</v>
      </c>
      <c r="K15" s="87"/>
      <c r="L15" s="87">
        <f t="shared" si="3"/>
        <v>6</v>
      </c>
      <c r="M15" s="87">
        <v>5</v>
      </c>
      <c r="N15" s="87">
        <v>1</v>
      </c>
      <c r="O15" s="87">
        <v>11</v>
      </c>
      <c r="P15" s="87">
        <v>11</v>
      </c>
      <c r="Q15" s="87">
        <f>21715/1000</f>
        <v>21.715</v>
      </c>
      <c r="R15" s="87">
        <f>4135/1000</f>
        <v>4.1349999999999998</v>
      </c>
      <c r="S15" s="87">
        <v>10</v>
      </c>
      <c r="T15" s="88"/>
    </row>
    <row r="16" spans="1:20" s="7" customFormat="1" ht="41.25" customHeight="1">
      <c r="A16" s="370" t="s">
        <v>36</v>
      </c>
      <c r="B16" s="87">
        <v>1</v>
      </c>
      <c r="C16" s="56">
        <v>0</v>
      </c>
      <c r="D16" s="87">
        <v>14</v>
      </c>
      <c r="E16" s="87">
        <f t="shared" si="1"/>
        <v>236</v>
      </c>
      <c r="F16" s="87">
        <v>127</v>
      </c>
      <c r="G16" s="87">
        <v>109</v>
      </c>
      <c r="H16" s="87">
        <f t="shared" si="2"/>
        <v>24</v>
      </c>
      <c r="I16" s="87">
        <v>11</v>
      </c>
      <c r="J16" s="87">
        <v>13</v>
      </c>
      <c r="K16" s="87"/>
      <c r="L16" s="87">
        <f t="shared" si="3"/>
        <v>4</v>
      </c>
      <c r="M16" s="87">
        <v>2</v>
      </c>
      <c r="N16" s="87">
        <v>2</v>
      </c>
      <c r="O16" s="87">
        <v>34</v>
      </c>
      <c r="P16" s="87">
        <v>34</v>
      </c>
      <c r="Q16" s="87">
        <f>18145/1000</f>
        <v>18.145</v>
      </c>
      <c r="R16" s="87">
        <f>7290/1000</f>
        <v>7.29</v>
      </c>
      <c r="S16" s="87">
        <v>14</v>
      </c>
      <c r="T16" s="88"/>
    </row>
    <row r="17" spans="1:20" s="29" customFormat="1" ht="41.25" customHeight="1">
      <c r="A17" s="370" t="s">
        <v>454</v>
      </c>
      <c r="B17" s="87">
        <v>1</v>
      </c>
      <c r="C17" s="56">
        <v>0</v>
      </c>
      <c r="D17" s="87">
        <v>7</v>
      </c>
      <c r="E17" s="87">
        <f t="shared" si="1"/>
        <v>51</v>
      </c>
      <c r="F17" s="87">
        <v>33</v>
      </c>
      <c r="G17" s="87">
        <v>18</v>
      </c>
      <c r="H17" s="87">
        <f t="shared" si="2"/>
        <v>11</v>
      </c>
      <c r="I17" s="87">
        <v>5</v>
      </c>
      <c r="J17" s="87">
        <v>6</v>
      </c>
      <c r="K17" s="87"/>
      <c r="L17" s="87">
        <f t="shared" si="3"/>
        <v>4</v>
      </c>
      <c r="M17" s="25">
        <v>2</v>
      </c>
      <c r="N17" s="87">
        <v>2</v>
      </c>
      <c r="O17" s="87">
        <v>6</v>
      </c>
      <c r="P17" s="87">
        <v>6</v>
      </c>
      <c r="Q17" s="87">
        <f>19030/1000</f>
        <v>19.03</v>
      </c>
      <c r="R17" s="87">
        <f>2877/1000</f>
        <v>2.8769999999999998</v>
      </c>
      <c r="S17" s="87">
        <v>7</v>
      </c>
      <c r="T17" s="91"/>
    </row>
    <row r="18" spans="1:20" ht="41.25" customHeight="1">
      <c r="A18" s="370" t="s">
        <v>38</v>
      </c>
      <c r="B18" s="25">
        <v>1</v>
      </c>
      <c r="C18" s="56">
        <v>0</v>
      </c>
      <c r="D18" s="25">
        <v>6</v>
      </c>
      <c r="E18" s="87">
        <f t="shared" si="1"/>
        <v>51</v>
      </c>
      <c r="F18" s="87">
        <v>20</v>
      </c>
      <c r="G18" s="25">
        <v>31</v>
      </c>
      <c r="H18" s="87">
        <f t="shared" si="2"/>
        <v>11</v>
      </c>
      <c r="I18" s="87">
        <v>4</v>
      </c>
      <c r="J18" s="87">
        <v>7</v>
      </c>
      <c r="K18" s="92"/>
      <c r="L18" s="87">
        <f t="shared" si="3"/>
        <v>4</v>
      </c>
      <c r="M18" s="25">
        <v>2</v>
      </c>
      <c r="N18" s="87">
        <v>2</v>
      </c>
      <c r="O18" s="25">
        <v>4</v>
      </c>
      <c r="P18" s="25">
        <v>4</v>
      </c>
      <c r="Q18" s="87">
        <f>13981/1000</f>
        <v>13.981</v>
      </c>
      <c r="R18" s="87">
        <f>3265/1000</f>
        <v>3.2650000000000001</v>
      </c>
      <c r="S18" s="87">
        <v>6</v>
      </c>
      <c r="T18" s="93"/>
    </row>
    <row r="19" spans="1:20" ht="41.25" customHeight="1" thickBot="1">
      <c r="A19" s="33" t="s">
        <v>39</v>
      </c>
      <c r="B19" s="34">
        <v>1</v>
      </c>
      <c r="C19" s="72">
        <v>0</v>
      </c>
      <c r="D19" s="35">
        <v>7</v>
      </c>
      <c r="E19" s="94">
        <f t="shared" si="1"/>
        <v>46</v>
      </c>
      <c r="F19" s="94">
        <v>19</v>
      </c>
      <c r="G19" s="35">
        <v>27</v>
      </c>
      <c r="H19" s="94">
        <f t="shared" si="2"/>
        <v>11</v>
      </c>
      <c r="I19" s="94">
        <v>7</v>
      </c>
      <c r="J19" s="35">
        <v>4</v>
      </c>
      <c r="K19" s="92"/>
      <c r="L19" s="94">
        <f t="shared" si="3"/>
        <v>3</v>
      </c>
      <c r="M19" s="35">
        <v>2</v>
      </c>
      <c r="N19" s="94">
        <v>1</v>
      </c>
      <c r="O19" s="35">
        <v>7</v>
      </c>
      <c r="P19" s="35">
        <v>7</v>
      </c>
      <c r="Q19" s="94">
        <f>12462/1000</f>
        <v>12.462</v>
      </c>
      <c r="R19" s="94">
        <f>2697/1000</f>
        <v>2.6970000000000001</v>
      </c>
      <c r="S19" s="94">
        <v>7</v>
      </c>
      <c r="T19" s="93"/>
    </row>
    <row r="20" spans="1:20" ht="12" customHeight="1" thickTop="1">
      <c r="A20" s="36" t="s">
        <v>40</v>
      </c>
      <c r="O20" s="36"/>
      <c r="S20" s="78"/>
    </row>
    <row r="22" spans="1:20">
      <c r="A22" s="36"/>
      <c r="B22" s="41"/>
      <c r="C22" s="41"/>
      <c r="D22" s="41"/>
      <c r="E22" s="41"/>
      <c r="F22" s="41"/>
      <c r="G22" s="41"/>
      <c r="H22" s="41"/>
      <c r="I22" s="41"/>
      <c r="J22" s="41"/>
      <c r="L22" s="41"/>
      <c r="M22" s="41"/>
      <c r="N22" s="41"/>
      <c r="O22" s="41"/>
      <c r="P22" s="41"/>
      <c r="Q22" s="41"/>
      <c r="R22" s="41"/>
      <c r="S22" s="41"/>
    </row>
    <row r="23" spans="1:20">
      <c r="A23" s="36"/>
      <c r="B23" s="41"/>
      <c r="C23" s="41"/>
      <c r="D23" s="41"/>
      <c r="E23" s="41"/>
      <c r="F23" s="41"/>
      <c r="G23" s="41"/>
      <c r="H23" s="41"/>
      <c r="I23" s="41"/>
      <c r="J23" s="41"/>
      <c r="L23" s="41"/>
      <c r="M23" s="41"/>
      <c r="N23" s="41"/>
      <c r="O23" s="41"/>
      <c r="P23" s="41"/>
      <c r="Q23" s="41"/>
      <c r="R23" s="41"/>
      <c r="S23" s="41"/>
    </row>
    <row r="24" spans="1:20">
      <c r="A24" s="36"/>
      <c r="B24" s="41"/>
      <c r="C24" s="41"/>
      <c r="D24" s="41"/>
      <c r="E24" s="41"/>
      <c r="F24" s="41"/>
      <c r="G24" s="41"/>
      <c r="H24" s="41"/>
      <c r="I24" s="41"/>
      <c r="J24" s="41"/>
      <c r="L24" s="41"/>
      <c r="M24" s="41"/>
      <c r="N24" s="41"/>
      <c r="O24" s="41"/>
      <c r="P24" s="41"/>
      <c r="Q24" s="41"/>
      <c r="R24" s="41"/>
      <c r="S24" s="41"/>
    </row>
    <row r="25" spans="1:20">
      <c r="A25" s="36"/>
      <c r="B25" s="36"/>
      <c r="C25" s="41"/>
      <c r="D25" s="41"/>
      <c r="E25" s="41"/>
      <c r="F25" s="41"/>
      <c r="G25" s="41"/>
      <c r="H25" s="41"/>
      <c r="I25" s="41"/>
      <c r="J25" s="41"/>
      <c r="L25" s="41"/>
      <c r="M25" s="41"/>
      <c r="N25" s="41"/>
      <c r="O25" s="41"/>
      <c r="P25" s="41"/>
      <c r="Q25" s="41"/>
      <c r="R25" s="41"/>
      <c r="S25" s="41"/>
    </row>
    <row r="26" spans="1:20">
      <c r="A26" s="36"/>
      <c r="B26" s="36"/>
      <c r="C26" s="41"/>
      <c r="D26" s="41"/>
      <c r="E26" s="41"/>
      <c r="F26" s="41"/>
      <c r="G26" s="41"/>
      <c r="H26" s="41"/>
      <c r="I26" s="41"/>
      <c r="J26" s="41"/>
      <c r="L26" s="41"/>
      <c r="M26" s="41"/>
      <c r="N26" s="41"/>
      <c r="O26" s="41"/>
      <c r="P26" s="41"/>
      <c r="Q26" s="41"/>
      <c r="R26" s="41"/>
      <c r="S26" s="41"/>
    </row>
    <row r="27" spans="1:20">
      <c r="A27" s="36"/>
      <c r="B27" s="36"/>
      <c r="C27" s="41"/>
      <c r="D27" s="41"/>
      <c r="E27" s="41"/>
      <c r="F27" s="41"/>
      <c r="G27" s="41"/>
      <c r="H27" s="41"/>
      <c r="I27" s="41"/>
      <c r="J27" s="41"/>
      <c r="L27" s="41"/>
      <c r="M27" s="41"/>
      <c r="N27" s="41"/>
      <c r="O27" s="41"/>
      <c r="P27" s="41"/>
      <c r="Q27" s="41"/>
      <c r="R27" s="41"/>
      <c r="S27" s="41"/>
    </row>
    <row r="28" spans="1:20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7"/>
      <c r="L28" s="36"/>
      <c r="M28" s="36"/>
      <c r="N28" s="36"/>
      <c r="O28" s="36"/>
      <c r="P28" s="36"/>
      <c r="Q28" s="36"/>
      <c r="R28" s="36"/>
      <c r="S28" s="36"/>
    </row>
    <row r="29" spans="1:20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7"/>
      <c r="L29" s="36"/>
      <c r="M29" s="36"/>
      <c r="N29" s="36"/>
      <c r="O29" s="36"/>
      <c r="P29" s="36"/>
      <c r="Q29" s="36"/>
      <c r="R29" s="36"/>
      <c r="S29" s="36"/>
    </row>
    <row r="30" spans="1:20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7"/>
      <c r="L30" s="36"/>
      <c r="M30" s="36"/>
      <c r="N30" s="36"/>
      <c r="O30" s="36"/>
      <c r="P30" s="36"/>
      <c r="Q30" s="36"/>
      <c r="R30" s="36"/>
      <c r="S30" s="36"/>
    </row>
    <row r="31" spans="1:20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7"/>
      <c r="L31" s="36"/>
      <c r="M31" s="36"/>
      <c r="N31" s="36"/>
      <c r="O31" s="36"/>
      <c r="P31" s="36"/>
      <c r="Q31" s="36"/>
      <c r="R31" s="36"/>
      <c r="S31" s="36"/>
    </row>
    <row r="32" spans="1:20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7"/>
      <c r="L32" s="36"/>
      <c r="M32" s="36"/>
      <c r="N32" s="36"/>
      <c r="O32" s="36"/>
      <c r="P32" s="36"/>
      <c r="Q32" s="36"/>
      <c r="R32" s="36"/>
      <c r="S32" s="36"/>
    </row>
    <row r="33" spans="1:19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7"/>
      <c r="L33" s="36"/>
      <c r="M33" s="36"/>
      <c r="N33" s="36"/>
      <c r="O33" s="36"/>
      <c r="P33" s="36"/>
      <c r="Q33" s="36"/>
      <c r="R33" s="36"/>
      <c r="S33" s="36"/>
    </row>
    <row r="34" spans="1:19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7"/>
      <c r="L34" s="36"/>
      <c r="M34" s="36"/>
      <c r="N34" s="36"/>
      <c r="O34" s="36"/>
      <c r="P34" s="36"/>
      <c r="Q34" s="36"/>
      <c r="R34" s="36"/>
      <c r="S34" s="36"/>
    </row>
    <row r="35" spans="1:19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7"/>
      <c r="L35" s="36"/>
      <c r="M35" s="36"/>
      <c r="N35" s="36"/>
      <c r="O35" s="36"/>
      <c r="P35" s="36"/>
      <c r="Q35" s="36"/>
      <c r="R35" s="36"/>
      <c r="S35" s="36"/>
    </row>
    <row r="36" spans="1:19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7"/>
      <c r="L36" s="36"/>
      <c r="M36" s="36"/>
      <c r="N36" s="36"/>
      <c r="O36" s="36"/>
      <c r="P36" s="36"/>
      <c r="Q36" s="36"/>
      <c r="R36" s="36"/>
      <c r="S36" s="36"/>
    </row>
    <row r="37" spans="1:19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7"/>
      <c r="L37" s="36"/>
      <c r="M37" s="36"/>
      <c r="N37" s="36"/>
      <c r="O37" s="36"/>
      <c r="P37" s="36"/>
      <c r="Q37" s="36"/>
      <c r="R37" s="36"/>
      <c r="S37" s="36"/>
    </row>
    <row r="38" spans="1:19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7"/>
      <c r="L38" s="36"/>
      <c r="M38" s="36"/>
      <c r="N38" s="36"/>
      <c r="O38" s="36"/>
      <c r="P38" s="36"/>
      <c r="Q38" s="36"/>
      <c r="R38" s="36"/>
      <c r="S38" s="36"/>
    </row>
    <row r="39" spans="1:19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7"/>
      <c r="L39" s="36"/>
      <c r="M39" s="36"/>
      <c r="N39" s="36"/>
      <c r="O39" s="36"/>
      <c r="P39" s="36"/>
      <c r="Q39" s="36"/>
      <c r="R39" s="36"/>
      <c r="S39" s="36"/>
    </row>
    <row r="40" spans="1:19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7"/>
      <c r="L40" s="36"/>
      <c r="M40" s="36"/>
      <c r="N40" s="36"/>
      <c r="O40" s="36"/>
      <c r="P40" s="36"/>
      <c r="Q40" s="36"/>
      <c r="R40" s="36"/>
      <c r="S40" s="36"/>
    </row>
    <row r="41" spans="1:19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7"/>
      <c r="L41" s="36"/>
      <c r="M41" s="36"/>
      <c r="N41" s="36"/>
      <c r="O41" s="36"/>
      <c r="P41" s="36"/>
      <c r="Q41" s="36"/>
      <c r="R41" s="36"/>
      <c r="S41" s="36"/>
    </row>
    <row r="42" spans="1:19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7"/>
      <c r="L42" s="36"/>
      <c r="M42" s="36"/>
      <c r="N42" s="36"/>
      <c r="O42" s="36"/>
      <c r="P42" s="36"/>
      <c r="Q42" s="36"/>
      <c r="R42" s="36"/>
      <c r="S42" s="36"/>
    </row>
    <row r="43" spans="1:19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7"/>
      <c r="L43" s="36"/>
      <c r="M43" s="36"/>
      <c r="N43" s="36"/>
      <c r="O43" s="36"/>
      <c r="P43" s="36"/>
      <c r="Q43" s="36"/>
      <c r="R43" s="36"/>
      <c r="S43" s="36"/>
    </row>
    <row r="44" spans="1:19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7"/>
      <c r="L44" s="36"/>
      <c r="M44" s="36"/>
      <c r="N44" s="36"/>
      <c r="O44" s="36"/>
      <c r="P44" s="36"/>
      <c r="Q44" s="36"/>
      <c r="R44" s="36"/>
      <c r="S44" s="36"/>
    </row>
    <row r="45" spans="1:19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7"/>
      <c r="L45" s="36"/>
      <c r="M45" s="36"/>
      <c r="N45" s="36"/>
      <c r="O45" s="36"/>
      <c r="P45" s="36"/>
      <c r="Q45" s="36"/>
      <c r="R45" s="36"/>
      <c r="S45" s="36"/>
    </row>
    <row r="46" spans="1:19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7"/>
      <c r="L46" s="36"/>
      <c r="M46" s="36"/>
      <c r="N46" s="36"/>
      <c r="O46" s="36"/>
      <c r="P46" s="36"/>
      <c r="Q46" s="36"/>
      <c r="R46" s="36"/>
      <c r="S46" s="36"/>
    </row>
    <row r="47" spans="1:19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7"/>
      <c r="L47" s="36"/>
      <c r="M47" s="36"/>
      <c r="N47" s="36"/>
      <c r="O47" s="36"/>
      <c r="P47" s="36"/>
      <c r="Q47" s="36"/>
      <c r="R47" s="36"/>
      <c r="S47" s="36"/>
    </row>
  </sheetData>
  <mergeCells count="11">
    <mergeCell ref="B4:C4"/>
    <mergeCell ref="E4:G4"/>
    <mergeCell ref="H4:J4"/>
    <mergeCell ref="L4:N4"/>
    <mergeCell ref="A1:J1"/>
    <mergeCell ref="L1:S1"/>
    <mergeCell ref="B3:C3"/>
    <mergeCell ref="E3:G3"/>
    <mergeCell ref="H3:J3"/>
    <mergeCell ref="L3:N3"/>
    <mergeCell ref="O3:P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zoomScaleNormal="100" zoomScaleSheetLayoutView="100" workbookViewId="0">
      <selection activeCell="O2" sqref="O2"/>
    </sheetView>
  </sheetViews>
  <sheetFormatPr defaultRowHeight="13.5"/>
  <cols>
    <col min="1" max="1" width="14.5546875" style="42" customWidth="1"/>
    <col min="2" max="4" width="7.21875" style="42" customWidth="1"/>
    <col min="5" max="13" width="5" style="42" customWidth="1"/>
    <col min="14" max="14" width="2.77734375" style="42" customWidth="1"/>
    <col min="15" max="20" width="11.33203125" style="42" customWidth="1"/>
    <col min="21" max="16384" width="8.88671875" style="41"/>
  </cols>
  <sheetData>
    <row r="1" spans="1:20" s="2" customFormat="1" ht="45" customHeight="1">
      <c r="A1" s="406" t="s">
        <v>100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95"/>
      <c r="O1" s="406" t="s">
        <v>487</v>
      </c>
      <c r="P1" s="406"/>
      <c r="Q1" s="406"/>
      <c r="R1" s="406"/>
      <c r="S1" s="406"/>
      <c r="T1" s="406"/>
    </row>
    <row r="2" spans="1:20" s="7" customFormat="1" ht="25.5" customHeight="1" thickBot="1">
      <c r="A2" s="3" t="s">
        <v>66</v>
      </c>
      <c r="B2" s="3"/>
      <c r="C2" s="3"/>
      <c r="D2" s="3"/>
      <c r="E2" s="3"/>
      <c r="F2" s="3"/>
      <c r="G2" s="3"/>
      <c r="H2" s="3"/>
      <c r="I2" s="3"/>
      <c r="J2" s="3"/>
      <c r="K2" s="6"/>
      <c r="L2" s="6"/>
      <c r="M2" s="3"/>
      <c r="O2" s="3"/>
      <c r="P2" s="3"/>
      <c r="Q2" s="3"/>
      <c r="R2" s="3"/>
      <c r="S2" s="3"/>
      <c r="T2" s="6" t="s">
        <v>101</v>
      </c>
    </row>
    <row r="3" spans="1:20" s="7" customFormat="1" ht="16.5" customHeight="1" thickTop="1">
      <c r="A3" s="8" t="s">
        <v>68</v>
      </c>
      <c r="B3" s="421" t="s">
        <v>69</v>
      </c>
      <c r="C3" s="418"/>
      <c r="D3" s="15" t="s">
        <v>102</v>
      </c>
      <c r="E3" s="408" t="s">
        <v>71</v>
      </c>
      <c r="F3" s="409"/>
      <c r="G3" s="418"/>
      <c r="H3" s="408" t="s">
        <v>72</v>
      </c>
      <c r="I3" s="409"/>
      <c r="J3" s="418"/>
      <c r="K3" s="409" t="s">
        <v>103</v>
      </c>
      <c r="L3" s="409"/>
      <c r="M3" s="409"/>
      <c r="N3" s="9"/>
      <c r="O3" s="410" t="s">
        <v>74</v>
      </c>
      <c r="P3" s="425"/>
      <c r="Q3" s="10" t="s">
        <v>104</v>
      </c>
      <c r="R3" s="82" t="s">
        <v>75</v>
      </c>
      <c r="S3" s="10" t="s">
        <v>76</v>
      </c>
      <c r="T3" s="11" t="s">
        <v>77</v>
      </c>
    </row>
    <row r="4" spans="1:20" s="7" customFormat="1" ht="16.5" customHeight="1">
      <c r="A4" s="8" t="s">
        <v>78</v>
      </c>
      <c r="B4" s="420" t="s">
        <v>105</v>
      </c>
      <c r="C4" s="417"/>
      <c r="D4" s="15" t="s">
        <v>91</v>
      </c>
      <c r="E4" s="412" t="s">
        <v>13</v>
      </c>
      <c r="F4" s="413"/>
      <c r="G4" s="417"/>
      <c r="H4" s="412" t="s">
        <v>81</v>
      </c>
      <c r="I4" s="413"/>
      <c r="J4" s="417"/>
      <c r="K4" s="424" t="s">
        <v>106</v>
      </c>
      <c r="L4" s="424"/>
      <c r="M4" s="424"/>
      <c r="N4" s="96"/>
      <c r="O4" s="15" t="s">
        <v>82</v>
      </c>
      <c r="P4" s="15" t="s">
        <v>83</v>
      </c>
      <c r="Q4" s="12"/>
      <c r="R4" s="97"/>
      <c r="S4" s="97"/>
      <c r="T4" s="98"/>
    </row>
    <row r="5" spans="1:20" s="7" customFormat="1" ht="16.5" customHeight="1">
      <c r="A5" s="8" t="s">
        <v>84</v>
      </c>
      <c r="B5" s="16" t="s">
        <v>85</v>
      </c>
      <c r="C5" s="15" t="s">
        <v>86</v>
      </c>
      <c r="D5" s="12" t="s">
        <v>107</v>
      </c>
      <c r="E5" s="15" t="s">
        <v>21</v>
      </c>
      <c r="F5" s="16" t="s">
        <v>22</v>
      </c>
      <c r="G5" s="13" t="s">
        <v>23</v>
      </c>
      <c r="H5" s="12" t="s">
        <v>21</v>
      </c>
      <c r="I5" s="16" t="s">
        <v>22</v>
      </c>
      <c r="J5" s="16" t="s">
        <v>108</v>
      </c>
      <c r="K5" s="85" t="s">
        <v>21</v>
      </c>
      <c r="L5" s="16" t="s">
        <v>22</v>
      </c>
      <c r="M5" s="9" t="s">
        <v>108</v>
      </c>
      <c r="N5" s="9"/>
      <c r="O5" s="15"/>
      <c r="P5" s="15" t="s">
        <v>88</v>
      </c>
      <c r="Q5" s="12" t="s">
        <v>109</v>
      </c>
      <c r="R5" s="12" t="s">
        <v>110</v>
      </c>
      <c r="S5" s="12" t="s">
        <v>90</v>
      </c>
      <c r="T5" s="98" t="s">
        <v>111</v>
      </c>
    </row>
    <row r="6" spans="1:20" s="7" customFormat="1" ht="16.5" customHeight="1">
      <c r="A6" s="18" t="s">
        <v>25</v>
      </c>
      <c r="B6" s="99" t="s">
        <v>92</v>
      </c>
      <c r="C6" s="100" t="s">
        <v>93</v>
      </c>
      <c r="D6" s="100" t="s">
        <v>112</v>
      </c>
      <c r="E6" s="100" t="s">
        <v>29</v>
      </c>
      <c r="F6" s="99" t="s">
        <v>30</v>
      </c>
      <c r="G6" s="100" t="s">
        <v>31</v>
      </c>
      <c r="H6" s="100" t="s">
        <v>29</v>
      </c>
      <c r="I6" s="99" t="s">
        <v>30</v>
      </c>
      <c r="J6" s="99" t="s">
        <v>31</v>
      </c>
      <c r="K6" s="100" t="s">
        <v>29</v>
      </c>
      <c r="L6" s="99" t="s">
        <v>30</v>
      </c>
      <c r="M6" s="101" t="s">
        <v>31</v>
      </c>
      <c r="N6" s="102"/>
      <c r="O6" s="100" t="s">
        <v>95</v>
      </c>
      <c r="P6" s="100" t="s">
        <v>96</v>
      </c>
      <c r="Q6" s="99"/>
      <c r="R6" s="99" t="s">
        <v>97</v>
      </c>
      <c r="S6" s="99" t="s">
        <v>98</v>
      </c>
      <c r="T6" s="101" t="s">
        <v>99</v>
      </c>
    </row>
    <row r="7" spans="1:20" s="7" customFormat="1" ht="41.25" customHeight="1">
      <c r="A7" s="15">
        <v>2014</v>
      </c>
      <c r="B7" s="86">
        <v>7</v>
      </c>
      <c r="C7" s="54">
        <v>0</v>
      </c>
      <c r="D7" s="86">
        <v>31</v>
      </c>
      <c r="E7" s="86">
        <v>492</v>
      </c>
      <c r="F7" s="86">
        <v>241</v>
      </c>
      <c r="G7" s="86">
        <v>251</v>
      </c>
      <c r="H7" s="86">
        <v>75</v>
      </c>
      <c r="I7" s="86">
        <v>31</v>
      </c>
      <c r="J7" s="86">
        <v>44</v>
      </c>
      <c r="K7" s="86">
        <v>15</v>
      </c>
      <c r="L7" s="86">
        <v>13</v>
      </c>
      <c r="M7" s="86">
        <v>2</v>
      </c>
      <c r="N7" s="86"/>
      <c r="O7" s="86">
        <v>198</v>
      </c>
      <c r="P7" s="86">
        <v>198</v>
      </c>
      <c r="Q7" s="103">
        <v>168</v>
      </c>
      <c r="R7" s="103">
        <v>115.74</v>
      </c>
      <c r="S7" s="103">
        <v>17.538</v>
      </c>
      <c r="T7" s="103">
        <v>37</v>
      </c>
    </row>
    <row r="8" spans="1:20" s="7" customFormat="1" ht="41.25" customHeight="1">
      <c r="A8" s="15">
        <v>2015</v>
      </c>
      <c r="B8" s="86">
        <v>7</v>
      </c>
      <c r="C8" s="54">
        <v>0</v>
      </c>
      <c r="D8" s="86">
        <v>31</v>
      </c>
      <c r="E8" s="86">
        <v>471</v>
      </c>
      <c r="F8" s="86">
        <v>237</v>
      </c>
      <c r="G8" s="86">
        <v>234</v>
      </c>
      <c r="H8" s="86">
        <v>85</v>
      </c>
      <c r="I8" s="86">
        <v>33</v>
      </c>
      <c r="J8" s="86">
        <v>52</v>
      </c>
      <c r="K8" s="86">
        <v>14</v>
      </c>
      <c r="L8" s="86">
        <v>9</v>
      </c>
      <c r="M8" s="86">
        <v>5</v>
      </c>
      <c r="N8" s="86"/>
      <c r="O8" s="86">
        <v>161</v>
      </c>
      <c r="P8" s="86">
        <v>160</v>
      </c>
      <c r="Q8" s="103">
        <v>130</v>
      </c>
      <c r="R8" s="103">
        <v>125</v>
      </c>
      <c r="S8" s="103">
        <v>21</v>
      </c>
      <c r="T8" s="103">
        <v>25</v>
      </c>
    </row>
    <row r="9" spans="1:20" s="7" customFormat="1" ht="41.25" customHeight="1">
      <c r="A9" s="15">
        <v>2016</v>
      </c>
      <c r="B9" s="104">
        <v>7</v>
      </c>
      <c r="C9" s="54">
        <v>0</v>
      </c>
      <c r="D9" s="104">
        <v>31</v>
      </c>
      <c r="E9" s="104">
        <v>436</v>
      </c>
      <c r="F9" s="104">
        <v>218</v>
      </c>
      <c r="G9" s="104">
        <v>218</v>
      </c>
      <c r="H9" s="104">
        <v>85</v>
      </c>
      <c r="I9" s="104">
        <v>32</v>
      </c>
      <c r="J9" s="104">
        <v>53</v>
      </c>
      <c r="K9" s="104">
        <v>14</v>
      </c>
      <c r="L9" s="104">
        <v>10</v>
      </c>
      <c r="M9" s="104">
        <v>4</v>
      </c>
      <c r="N9" s="105"/>
      <c r="O9" s="105">
        <v>193</v>
      </c>
      <c r="P9" s="105">
        <v>192</v>
      </c>
      <c r="Q9" s="87">
        <v>238</v>
      </c>
      <c r="R9" s="87">
        <v>244.26</v>
      </c>
      <c r="S9" s="87">
        <v>43.462000000000003</v>
      </c>
      <c r="T9" s="105">
        <v>25</v>
      </c>
    </row>
    <row r="10" spans="1:20" s="7" customFormat="1" ht="41.25" customHeight="1">
      <c r="A10" s="15">
        <v>2017</v>
      </c>
      <c r="B10" s="104">
        <v>7</v>
      </c>
      <c r="C10" s="54">
        <v>0</v>
      </c>
      <c r="D10" s="104">
        <v>32</v>
      </c>
      <c r="E10" s="104">
        <v>441</v>
      </c>
      <c r="F10" s="104">
        <v>224</v>
      </c>
      <c r="G10" s="104">
        <v>217</v>
      </c>
      <c r="H10" s="104">
        <v>87</v>
      </c>
      <c r="I10" s="104">
        <v>29</v>
      </c>
      <c r="J10" s="104">
        <v>58</v>
      </c>
      <c r="K10" s="104">
        <v>14</v>
      </c>
      <c r="L10" s="104">
        <v>9</v>
      </c>
      <c r="M10" s="104">
        <v>5</v>
      </c>
      <c r="N10" s="105"/>
      <c r="O10" s="105">
        <v>147</v>
      </c>
      <c r="P10" s="105">
        <v>147</v>
      </c>
      <c r="Q10" s="87">
        <v>161</v>
      </c>
      <c r="R10" s="87">
        <v>126.595</v>
      </c>
      <c r="S10" s="87">
        <v>21.003</v>
      </c>
      <c r="T10" s="105">
        <v>32</v>
      </c>
    </row>
    <row r="11" spans="1:20" s="7" customFormat="1" ht="41.25" customHeight="1">
      <c r="A11" s="363">
        <v>2018</v>
      </c>
      <c r="B11" s="104">
        <v>7</v>
      </c>
      <c r="C11" s="104">
        <v>0</v>
      </c>
      <c r="D11" s="104">
        <v>33</v>
      </c>
      <c r="E11" s="104">
        <v>448</v>
      </c>
      <c r="F11" s="104">
        <v>220</v>
      </c>
      <c r="G11" s="104">
        <v>228</v>
      </c>
      <c r="H11" s="104">
        <v>93</v>
      </c>
      <c r="I11" s="104">
        <v>30</v>
      </c>
      <c r="J11" s="104">
        <v>63</v>
      </c>
      <c r="K11" s="104">
        <v>13</v>
      </c>
      <c r="L11" s="104">
        <v>7</v>
      </c>
      <c r="M11" s="104">
        <v>6</v>
      </c>
      <c r="N11" s="104"/>
      <c r="O11" s="104">
        <v>131</v>
      </c>
      <c r="P11" s="104">
        <v>130</v>
      </c>
      <c r="Q11" s="104">
        <v>146</v>
      </c>
      <c r="R11" s="104">
        <v>126.595</v>
      </c>
      <c r="S11" s="104">
        <v>21.003</v>
      </c>
      <c r="T11" s="104">
        <v>31</v>
      </c>
    </row>
    <row r="12" spans="1:20" s="7" customFormat="1" ht="41.25" customHeight="1">
      <c r="A12" s="365">
        <v>2019</v>
      </c>
      <c r="B12" s="106">
        <f>SUM(B13:B19)</f>
        <v>7</v>
      </c>
      <c r="C12" s="106">
        <f t="shared" ref="C12:T12" si="0">SUM(C13:C19)</f>
        <v>0</v>
      </c>
      <c r="D12" s="106">
        <f t="shared" si="0"/>
        <v>33</v>
      </c>
      <c r="E12" s="106">
        <f t="shared" si="0"/>
        <v>432</v>
      </c>
      <c r="F12" s="106">
        <f t="shared" si="0"/>
        <v>223</v>
      </c>
      <c r="G12" s="106">
        <f t="shared" si="0"/>
        <v>209</v>
      </c>
      <c r="H12" s="106">
        <f t="shared" si="0"/>
        <v>94</v>
      </c>
      <c r="I12" s="106">
        <f t="shared" si="0"/>
        <v>30</v>
      </c>
      <c r="J12" s="106">
        <f t="shared" si="0"/>
        <v>64</v>
      </c>
      <c r="K12" s="106">
        <f t="shared" si="0"/>
        <v>14</v>
      </c>
      <c r="L12" s="106">
        <f t="shared" si="0"/>
        <v>7</v>
      </c>
      <c r="M12" s="106">
        <f t="shared" si="0"/>
        <v>7</v>
      </c>
      <c r="N12" s="106"/>
      <c r="O12" s="106">
        <f t="shared" si="0"/>
        <v>150</v>
      </c>
      <c r="P12" s="106">
        <f t="shared" si="0"/>
        <v>148</v>
      </c>
      <c r="Q12" s="106">
        <f t="shared" si="0"/>
        <v>134</v>
      </c>
      <c r="R12" s="106">
        <f t="shared" si="0"/>
        <v>126.595</v>
      </c>
      <c r="S12" s="106">
        <f t="shared" si="0"/>
        <v>23.218</v>
      </c>
      <c r="T12" s="106">
        <f t="shared" si="0"/>
        <v>32</v>
      </c>
    </row>
    <row r="13" spans="1:20" s="7" customFormat="1" ht="41.25" customHeight="1">
      <c r="A13" s="370" t="s">
        <v>450</v>
      </c>
      <c r="B13" s="104">
        <v>1</v>
      </c>
      <c r="C13" s="54">
        <v>0</v>
      </c>
      <c r="D13" s="104">
        <v>10</v>
      </c>
      <c r="E13" s="104">
        <f>SUM(F13:G13)</f>
        <v>201</v>
      </c>
      <c r="F13" s="104">
        <v>90</v>
      </c>
      <c r="G13" s="104">
        <v>111</v>
      </c>
      <c r="H13" s="104">
        <f>SUM(I13:J13)</f>
        <v>27</v>
      </c>
      <c r="I13" s="104">
        <v>7</v>
      </c>
      <c r="J13" s="104">
        <v>20</v>
      </c>
      <c r="K13" s="104">
        <f>SUM(L13:M13)</f>
        <v>3</v>
      </c>
      <c r="L13" s="104">
        <v>1</v>
      </c>
      <c r="M13" s="104">
        <v>2</v>
      </c>
      <c r="N13" s="105"/>
      <c r="O13" s="105">
        <v>69</v>
      </c>
      <c r="P13" s="87">
        <v>67</v>
      </c>
      <c r="Q13" s="87">
        <v>67</v>
      </c>
      <c r="R13" s="87">
        <f>28166/1000</f>
        <v>28.166</v>
      </c>
      <c r="S13" s="87">
        <f>5265/1000</f>
        <v>5.2649999999999997</v>
      </c>
      <c r="T13" s="87">
        <v>10</v>
      </c>
    </row>
    <row r="14" spans="1:20" s="7" customFormat="1" ht="41.25" customHeight="1">
      <c r="A14" s="370" t="s">
        <v>451</v>
      </c>
      <c r="B14" s="104">
        <v>1</v>
      </c>
      <c r="C14" s="54">
        <v>0</v>
      </c>
      <c r="D14" s="104">
        <v>4</v>
      </c>
      <c r="E14" s="104">
        <f t="shared" ref="E14:E19" si="1">SUM(F14:G14)</f>
        <v>30</v>
      </c>
      <c r="F14" s="104">
        <v>18</v>
      </c>
      <c r="G14" s="104">
        <v>12</v>
      </c>
      <c r="H14" s="104">
        <f t="shared" ref="H14:H19" si="2">SUM(I14:J14)</f>
        <v>10</v>
      </c>
      <c r="I14" s="104">
        <v>2</v>
      </c>
      <c r="J14" s="104">
        <v>8</v>
      </c>
      <c r="K14" s="104">
        <f>SUM(L14:M14)</f>
        <v>0</v>
      </c>
      <c r="L14" s="54">
        <v>0</v>
      </c>
      <c r="M14" s="54">
        <v>0</v>
      </c>
      <c r="N14" s="105"/>
      <c r="O14" s="105">
        <v>3</v>
      </c>
      <c r="P14" s="87">
        <v>3</v>
      </c>
      <c r="Q14" s="87">
        <v>9</v>
      </c>
      <c r="R14" s="87">
        <f>26767/1000</f>
        <v>26.766999999999999</v>
      </c>
      <c r="S14" s="87">
        <f>5452/1000</f>
        <v>5.452</v>
      </c>
      <c r="T14" s="87">
        <v>3</v>
      </c>
    </row>
    <row r="15" spans="1:20" s="7" customFormat="1" ht="41.25" customHeight="1">
      <c r="A15" s="370" t="s">
        <v>35</v>
      </c>
      <c r="B15" s="104">
        <v>1</v>
      </c>
      <c r="C15" s="54">
        <v>0</v>
      </c>
      <c r="D15" s="104">
        <v>3</v>
      </c>
      <c r="E15" s="104">
        <f t="shared" si="1"/>
        <v>30</v>
      </c>
      <c r="F15" s="104">
        <v>18</v>
      </c>
      <c r="G15" s="104">
        <v>12</v>
      </c>
      <c r="H15" s="104">
        <f t="shared" si="2"/>
        <v>10</v>
      </c>
      <c r="I15" s="104">
        <v>6</v>
      </c>
      <c r="J15" s="104">
        <v>4</v>
      </c>
      <c r="K15" s="104">
        <f t="shared" ref="K15:K19" si="3">SUM(L15:M15)</f>
        <v>2</v>
      </c>
      <c r="L15" s="104">
        <v>1</v>
      </c>
      <c r="M15" s="107">
        <v>1</v>
      </c>
      <c r="N15" s="105"/>
      <c r="O15" s="105">
        <v>8</v>
      </c>
      <c r="P15" s="87">
        <v>8</v>
      </c>
      <c r="Q15" s="87">
        <v>8</v>
      </c>
      <c r="R15" s="87">
        <f>10470/1000</f>
        <v>10.47</v>
      </c>
      <c r="S15" s="87">
        <f>2637/1000</f>
        <v>2.637</v>
      </c>
      <c r="T15" s="87">
        <v>3</v>
      </c>
    </row>
    <row r="16" spans="1:20" s="7" customFormat="1" ht="41.25" customHeight="1">
      <c r="A16" s="370" t="s">
        <v>36</v>
      </c>
      <c r="B16" s="104">
        <v>1</v>
      </c>
      <c r="C16" s="54">
        <v>0</v>
      </c>
      <c r="D16" s="104">
        <v>7</v>
      </c>
      <c r="E16" s="104">
        <f t="shared" si="1"/>
        <v>124</v>
      </c>
      <c r="F16" s="104">
        <v>73</v>
      </c>
      <c r="G16" s="104">
        <v>51</v>
      </c>
      <c r="H16" s="104">
        <f t="shared" si="2"/>
        <v>18</v>
      </c>
      <c r="I16" s="104">
        <v>3</v>
      </c>
      <c r="J16" s="104">
        <v>15</v>
      </c>
      <c r="K16" s="104">
        <f t="shared" si="3"/>
        <v>3</v>
      </c>
      <c r="L16" s="104">
        <v>2</v>
      </c>
      <c r="M16" s="107">
        <v>1</v>
      </c>
      <c r="N16" s="105"/>
      <c r="O16" s="105">
        <v>47</v>
      </c>
      <c r="P16" s="87">
        <v>47</v>
      </c>
      <c r="Q16" s="87">
        <v>36</v>
      </c>
      <c r="R16" s="87">
        <f>14700/1000</f>
        <v>14.7</v>
      </c>
      <c r="S16" s="87">
        <f>4005/1000</f>
        <v>4.0049999999999999</v>
      </c>
      <c r="T16" s="87">
        <v>7</v>
      </c>
    </row>
    <row r="17" spans="1:20" s="7" customFormat="1" ht="41.25" customHeight="1">
      <c r="A17" s="370" t="s">
        <v>37</v>
      </c>
      <c r="B17" s="104">
        <v>1</v>
      </c>
      <c r="C17" s="54">
        <v>0</v>
      </c>
      <c r="D17" s="104">
        <v>3</v>
      </c>
      <c r="E17" s="104">
        <f t="shared" si="1"/>
        <v>21</v>
      </c>
      <c r="F17" s="104">
        <v>10</v>
      </c>
      <c r="G17" s="104">
        <v>11</v>
      </c>
      <c r="H17" s="104">
        <f t="shared" si="2"/>
        <v>10</v>
      </c>
      <c r="I17" s="104">
        <v>4</v>
      </c>
      <c r="J17" s="104">
        <v>6</v>
      </c>
      <c r="K17" s="104">
        <f t="shared" si="3"/>
        <v>2</v>
      </c>
      <c r="L17" s="104">
        <v>1</v>
      </c>
      <c r="M17" s="108">
        <v>1</v>
      </c>
      <c r="N17" s="105"/>
      <c r="O17" s="105">
        <v>7</v>
      </c>
      <c r="P17" s="87">
        <v>7</v>
      </c>
      <c r="Q17" s="87">
        <v>6</v>
      </c>
      <c r="R17" s="87">
        <f>11389/1000</f>
        <v>11.388999999999999</v>
      </c>
      <c r="S17" s="87">
        <f>1934/1000</f>
        <v>1.9339999999999999</v>
      </c>
      <c r="T17" s="87">
        <v>3</v>
      </c>
    </row>
    <row r="18" spans="1:20" s="7" customFormat="1" ht="41.25" customHeight="1">
      <c r="A18" s="370" t="s">
        <v>455</v>
      </c>
      <c r="B18" s="104">
        <v>1</v>
      </c>
      <c r="C18" s="54">
        <v>0</v>
      </c>
      <c r="D18" s="104">
        <v>3</v>
      </c>
      <c r="E18" s="104">
        <f t="shared" si="1"/>
        <v>15</v>
      </c>
      <c r="F18" s="104">
        <v>8</v>
      </c>
      <c r="G18" s="104">
        <v>7</v>
      </c>
      <c r="H18" s="104">
        <f t="shared" si="2"/>
        <v>9</v>
      </c>
      <c r="I18" s="104">
        <v>3</v>
      </c>
      <c r="J18" s="104">
        <v>6</v>
      </c>
      <c r="K18" s="104">
        <f t="shared" si="3"/>
        <v>2</v>
      </c>
      <c r="L18" s="104">
        <v>1</v>
      </c>
      <c r="M18" s="108">
        <v>1</v>
      </c>
      <c r="N18" s="105"/>
      <c r="O18" s="105">
        <v>7</v>
      </c>
      <c r="P18" s="87">
        <v>7</v>
      </c>
      <c r="Q18" s="87">
        <v>4</v>
      </c>
      <c r="R18" s="87">
        <f>19523/1000</f>
        <v>19.523</v>
      </c>
      <c r="S18" s="87">
        <f>2194/1000</f>
        <v>2.194</v>
      </c>
      <c r="T18" s="87">
        <v>3</v>
      </c>
    </row>
    <row r="19" spans="1:20" s="7" customFormat="1" ht="41.25" customHeight="1" thickBot="1">
      <c r="A19" s="33" t="s">
        <v>39</v>
      </c>
      <c r="B19" s="109">
        <v>1</v>
      </c>
      <c r="C19" s="110">
        <v>0</v>
      </c>
      <c r="D19" s="111">
        <v>3</v>
      </c>
      <c r="E19" s="111">
        <f t="shared" si="1"/>
        <v>11</v>
      </c>
      <c r="F19" s="111">
        <v>6</v>
      </c>
      <c r="G19" s="111">
        <v>5</v>
      </c>
      <c r="H19" s="111">
        <f t="shared" si="2"/>
        <v>10</v>
      </c>
      <c r="I19" s="111">
        <v>5</v>
      </c>
      <c r="J19" s="111">
        <v>5</v>
      </c>
      <c r="K19" s="111">
        <f t="shared" si="3"/>
        <v>2</v>
      </c>
      <c r="L19" s="111">
        <v>1</v>
      </c>
      <c r="M19" s="112">
        <v>1</v>
      </c>
      <c r="N19" s="105"/>
      <c r="O19" s="113">
        <v>9</v>
      </c>
      <c r="P19" s="94">
        <v>9</v>
      </c>
      <c r="Q19" s="94">
        <v>4</v>
      </c>
      <c r="R19" s="94">
        <f>15580/1000</f>
        <v>15.58</v>
      </c>
      <c r="S19" s="94">
        <f>1731/1000</f>
        <v>1.7310000000000001</v>
      </c>
      <c r="T19" s="94">
        <v>3</v>
      </c>
    </row>
    <row r="20" spans="1:20" ht="12" customHeight="1" thickTop="1">
      <c r="A20" s="36" t="s">
        <v>40</v>
      </c>
    </row>
    <row r="21" spans="1:20"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</row>
    <row r="23" spans="1:20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</row>
    <row r="24" spans="1:20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</sheetData>
  <mergeCells count="11">
    <mergeCell ref="O1:T1"/>
    <mergeCell ref="B3:C3"/>
    <mergeCell ref="E3:G3"/>
    <mergeCell ref="H3:J3"/>
    <mergeCell ref="K3:M3"/>
    <mergeCell ref="O3:P3"/>
    <mergeCell ref="B4:C4"/>
    <mergeCell ref="E4:G4"/>
    <mergeCell ref="H4:J4"/>
    <mergeCell ref="K4:M4"/>
    <mergeCell ref="A1:M1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zoomScale="90" zoomScaleNormal="90" zoomScaleSheetLayoutView="100" workbookViewId="0">
      <selection activeCell="O1" sqref="O1:U1"/>
    </sheetView>
  </sheetViews>
  <sheetFormatPr defaultRowHeight="13.5"/>
  <cols>
    <col min="1" max="1" width="14.5546875" style="42" customWidth="1"/>
    <col min="2" max="13" width="5.77734375" style="42" customWidth="1"/>
    <col min="14" max="14" width="2.77734375" style="42" customWidth="1"/>
    <col min="15" max="21" width="9.77734375" style="42" customWidth="1"/>
    <col min="22" max="16384" width="8.88671875" style="41"/>
  </cols>
  <sheetData>
    <row r="1" spans="1:25" s="2" customFormat="1" ht="45" customHeight="1">
      <c r="A1" s="406" t="s">
        <v>113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95"/>
      <c r="O1" s="406" t="s">
        <v>486</v>
      </c>
      <c r="P1" s="406"/>
      <c r="Q1" s="406"/>
      <c r="R1" s="406"/>
      <c r="S1" s="406"/>
      <c r="T1" s="406"/>
      <c r="U1" s="406"/>
    </row>
    <row r="2" spans="1:25" s="7" customFormat="1" ht="25.5" customHeight="1" thickBot="1">
      <c r="A2" s="3" t="s">
        <v>66</v>
      </c>
      <c r="B2" s="3"/>
      <c r="C2" s="3"/>
      <c r="D2" s="3"/>
      <c r="E2" s="3"/>
      <c r="F2" s="3"/>
      <c r="G2" s="3"/>
      <c r="H2" s="3"/>
      <c r="I2" s="3"/>
      <c r="J2" s="3"/>
      <c r="K2" s="6"/>
      <c r="L2" s="6"/>
      <c r="M2" s="3"/>
      <c r="O2" s="3"/>
      <c r="P2" s="3"/>
      <c r="Q2" s="3"/>
      <c r="R2" s="3"/>
      <c r="S2" s="3"/>
      <c r="T2" s="3"/>
      <c r="U2" s="6" t="s">
        <v>101</v>
      </c>
    </row>
    <row r="3" spans="1:25" s="7" customFormat="1" ht="16.5" customHeight="1" thickTop="1">
      <c r="A3" s="8" t="s">
        <v>68</v>
      </c>
      <c r="B3" s="421" t="s">
        <v>69</v>
      </c>
      <c r="C3" s="418"/>
      <c r="D3" s="15" t="s">
        <v>102</v>
      </c>
      <c r="E3" s="408" t="s">
        <v>71</v>
      </c>
      <c r="F3" s="409"/>
      <c r="G3" s="418"/>
      <c r="H3" s="408" t="s">
        <v>72</v>
      </c>
      <c r="I3" s="409"/>
      <c r="J3" s="418"/>
      <c r="K3" s="409" t="s">
        <v>103</v>
      </c>
      <c r="L3" s="409"/>
      <c r="M3" s="409"/>
      <c r="N3" s="9"/>
      <c r="O3" s="410" t="s">
        <v>74</v>
      </c>
      <c r="P3" s="425"/>
      <c r="Q3" s="419" t="s">
        <v>114</v>
      </c>
      <c r="R3" s="411"/>
      <c r="S3" s="82" t="s">
        <v>75</v>
      </c>
      <c r="T3" s="10" t="s">
        <v>76</v>
      </c>
      <c r="U3" s="11" t="s">
        <v>77</v>
      </c>
    </row>
    <row r="4" spans="1:25" s="7" customFormat="1" ht="16.5" customHeight="1">
      <c r="A4" s="8" t="s">
        <v>115</v>
      </c>
      <c r="B4" s="420" t="s">
        <v>105</v>
      </c>
      <c r="C4" s="417"/>
      <c r="D4" s="15" t="s">
        <v>91</v>
      </c>
      <c r="E4" s="412" t="s">
        <v>13</v>
      </c>
      <c r="F4" s="413"/>
      <c r="G4" s="417"/>
      <c r="H4" s="412" t="s">
        <v>81</v>
      </c>
      <c r="I4" s="413"/>
      <c r="J4" s="417"/>
      <c r="K4" s="424" t="s">
        <v>106</v>
      </c>
      <c r="L4" s="424"/>
      <c r="M4" s="424"/>
      <c r="N4" s="96"/>
      <c r="O4" s="15" t="s">
        <v>82</v>
      </c>
      <c r="P4" s="15" t="s">
        <v>83</v>
      </c>
      <c r="Q4" s="15" t="s">
        <v>116</v>
      </c>
      <c r="R4" s="12" t="s">
        <v>104</v>
      </c>
      <c r="S4" s="97"/>
      <c r="T4" s="97"/>
      <c r="U4" s="98"/>
    </row>
    <row r="5" spans="1:25" s="7" customFormat="1" ht="16.5" customHeight="1">
      <c r="A5" s="8" t="s">
        <v>84</v>
      </c>
      <c r="B5" s="16" t="s">
        <v>85</v>
      </c>
      <c r="C5" s="15" t="s">
        <v>86</v>
      </c>
      <c r="D5" s="12" t="s">
        <v>107</v>
      </c>
      <c r="E5" s="15" t="s">
        <v>21</v>
      </c>
      <c r="F5" s="16" t="s">
        <v>22</v>
      </c>
      <c r="G5" s="13" t="s">
        <v>23</v>
      </c>
      <c r="H5" s="12" t="s">
        <v>21</v>
      </c>
      <c r="I5" s="16" t="s">
        <v>22</v>
      </c>
      <c r="J5" s="16" t="s">
        <v>108</v>
      </c>
      <c r="K5" s="85" t="s">
        <v>21</v>
      </c>
      <c r="L5" s="16" t="s">
        <v>22</v>
      </c>
      <c r="M5" s="9" t="s">
        <v>108</v>
      </c>
      <c r="N5" s="9"/>
      <c r="O5" s="114"/>
      <c r="P5" s="114" t="s">
        <v>88</v>
      </c>
      <c r="Q5" s="114"/>
      <c r="R5" s="115"/>
      <c r="S5" s="115" t="s">
        <v>110</v>
      </c>
      <c r="T5" s="115" t="s">
        <v>90</v>
      </c>
      <c r="U5" s="98" t="s">
        <v>111</v>
      </c>
    </row>
    <row r="6" spans="1:25" s="7" customFormat="1" ht="16.5" customHeight="1">
      <c r="A6" s="116" t="s">
        <v>89</v>
      </c>
      <c r="B6" s="99" t="s">
        <v>92</v>
      </c>
      <c r="C6" s="100" t="s">
        <v>93</v>
      </c>
      <c r="D6" s="100" t="s">
        <v>112</v>
      </c>
      <c r="E6" s="100" t="s">
        <v>29</v>
      </c>
      <c r="F6" s="99" t="s">
        <v>30</v>
      </c>
      <c r="G6" s="100" t="s">
        <v>31</v>
      </c>
      <c r="H6" s="100" t="s">
        <v>29</v>
      </c>
      <c r="I6" s="99" t="s">
        <v>30</v>
      </c>
      <c r="J6" s="99" t="s">
        <v>31</v>
      </c>
      <c r="K6" s="100" t="s">
        <v>29</v>
      </c>
      <c r="L6" s="99" t="s">
        <v>30</v>
      </c>
      <c r="M6" s="101" t="s">
        <v>31</v>
      </c>
      <c r="N6" s="102"/>
      <c r="O6" s="100" t="s">
        <v>95</v>
      </c>
      <c r="P6" s="100" t="s">
        <v>96</v>
      </c>
      <c r="Q6" s="100" t="s">
        <v>117</v>
      </c>
      <c r="R6" s="99" t="s">
        <v>109</v>
      </c>
      <c r="S6" s="99" t="s">
        <v>97</v>
      </c>
      <c r="T6" s="99" t="s">
        <v>98</v>
      </c>
      <c r="U6" s="101" t="s">
        <v>99</v>
      </c>
    </row>
    <row r="7" spans="1:25" s="7" customFormat="1" ht="75" customHeight="1">
      <c r="A7" s="15">
        <v>2014</v>
      </c>
      <c r="B7" s="117">
        <v>4</v>
      </c>
      <c r="C7" s="118" t="s">
        <v>118</v>
      </c>
      <c r="D7" s="117">
        <v>33</v>
      </c>
      <c r="E7" s="119">
        <v>706</v>
      </c>
      <c r="F7" s="117">
        <v>294</v>
      </c>
      <c r="G7" s="117">
        <v>412</v>
      </c>
      <c r="H7" s="119">
        <v>92</v>
      </c>
      <c r="I7" s="117">
        <v>48</v>
      </c>
      <c r="J7" s="117">
        <v>44</v>
      </c>
      <c r="K7" s="119">
        <v>17</v>
      </c>
      <c r="L7" s="117">
        <v>9</v>
      </c>
      <c r="M7" s="117">
        <v>8</v>
      </c>
      <c r="N7" s="120"/>
      <c r="O7" s="117">
        <v>240</v>
      </c>
      <c r="P7" s="117">
        <v>192</v>
      </c>
      <c r="Q7" s="117">
        <v>280</v>
      </c>
      <c r="R7" s="117">
        <v>230</v>
      </c>
      <c r="S7" s="121">
        <v>75</v>
      </c>
      <c r="T7" s="121">
        <v>31</v>
      </c>
      <c r="U7" s="121">
        <v>38</v>
      </c>
    </row>
    <row r="8" spans="1:25" s="7" customFormat="1" ht="75" customHeight="1">
      <c r="A8" s="15">
        <v>2015</v>
      </c>
      <c r="B8" s="117">
        <v>4</v>
      </c>
      <c r="C8" s="118" t="s">
        <v>119</v>
      </c>
      <c r="D8" s="117">
        <v>33</v>
      </c>
      <c r="E8" s="117">
        <v>636</v>
      </c>
      <c r="F8" s="117">
        <v>275</v>
      </c>
      <c r="G8" s="117">
        <v>361</v>
      </c>
      <c r="H8" s="117">
        <v>90</v>
      </c>
      <c r="I8" s="117">
        <v>45</v>
      </c>
      <c r="J8" s="117">
        <v>45</v>
      </c>
      <c r="K8" s="117">
        <v>16</v>
      </c>
      <c r="L8" s="117">
        <v>10</v>
      </c>
      <c r="M8" s="117">
        <v>6</v>
      </c>
      <c r="N8" s="117"/>
      <c r="O8" s="117">
        <v>254</v>
      </c>
      <c r="P8" s="117">
        <v>198</v>
      </c>
      <c r="Q8" s="117">
        <v>283</v>
      </c>
      <c r="R8" s="117">
        <v>186</v>
      </c>
      <c r="S8" s="117">
        <v>86.441999999999993</v>
      </c>
      <c r="T8" s="117">
        <v>28.710999999999999</v>
      </c>
      <c r="U8" s="117">
        <v>33</v>
      </c>
      <c r="V8" s="29"/>
      <c r="W8" s="29"/>
      <c r="X8" s="29"/>
      <c r="Y8" s="29"/>
    </row>
    <row r="9" spans="1:25" s="7" customFormat="1" ht="75" customHeight="1">
      <c r="A9" s="15">
        <v>2016</v>
      </c>
      <c r="B9" s="117">
        <v>4</v>
      </c>
      <c r="C9" s="118" t="s">
        <v>118</v>
      </c>
      <c r="D9" s="117">
        <v>32</v>
      </c>
      <c r="E9" s="117">
        <v>586</v>
      </c>
      <c r="F9" s="117">
        <v>257</v>
      </c>
      <c r="G9" s="117">
        <v>329</v>
      </c>
      <c r="H9" s="117">
        <v>84</v>
      </c>
      <c r="I9" s="117">
        <v>42</v>
      </c>
      <c r="J9" s="117">
        <v>42</v>
      </c>
      <c r="K9" s="117">
        <v>15</v>
      </c>
      <c r="L9" s="117">
        <v>10</v>
      </c>
      <c r="M9" s="117">
        <v>5</v>
      </c>
      <c r="N9" s="117"/>
      <c r="O9" s="117">
        <v>221</v>
      </c>
      <c r="P9" s="117">
        <v>182</v>
      </c>
      <c r="Q9" s="117">
        <v>229</v>
      </c>
      <c r="R9" s="117">
        <v>190</v>
      </c>
      <c r="S9" s="117">
        <v>148</v>
      </c>
      <c r="T9" s="117">
        <v>27</v>
      </c>
      <c r="U9" s="117">
        <v>32</v>
      </c>
    </row>
    <row r="10" spans="1:25" s="7" customFormat="1" ht="75" customHeight="1">
      <c r="A10" s="15">
        <v>2017</v>
      </c>
      <c r="B10" s="122">
        <v>4</v>
      </c>
      <c r="C10" s="123" t="s">
        <v>118</v>
      </c>
      <c r="D10" s="122">
        <v>30</v>
      </c>
      <c r="E10" s="122">
        <v>519</v>
      </c>
      <c r="F10" s="122">
        <v>224</v>
      </c>
      <c r="G10" s="122">
        <v>295</v>
      </c>
      <c r="H10" s="122">
        <v>82</v>
      </c>
      <c r="I10" s="122">
        <v>43</v>
      </c>
      <c r="J10" s="122">
        <v>39</v>
      </c>
      <c r="K10" s="122">
        <v>16</v>
      </c>
      <c r="L10" s="122">
        <v>7</v>
      </c>
      <c r="M10" s="122">
        <v>9</v>
      </c>
      <c r="N10" s="124"/>
      <c r="O10" s="122">
        <v>227</v>
      </c>
      <c r="P10" s="122">
        <v>177</v>
      </c>
      <c r="Q10" s="122">
        <v>215</v>
      </c>
      <c r="R10" s="122">
        <v>168</v>
      </c>
      <c r="S10" s="122">
        <v>75</v>
      </c>
      <c r="T10" s="122">
        <v>28</v>
      </c>
      <c r="U10" s="122">
        <v>31</v>
      </c>
    </row>
    <row r="11" spans="1:25" s="7" customFormat="1" ht="75" customHeight="1">
      <c r="A11" s="400">
        <v>2018</v>
      </c>
      <c r="B11" s="122">
        <v>4</v>
      </c>
      <c r="C11" s="123" t="s">
        <v>446</v>
      </c>
      <c r="D11" s="122">
        <v>24</v>
      </c>
      <c r="E11" s="122">
        <v>446</v>
      </c>
      <c r="F11" s="122">
        <v>186</v>
      </c>
      <c r="G11" s="122">
        <v>159</v>
      </c>
      <c r="H11" s="122">
        <v>74</v>
      </c>
      <c r="I11" s="122">
        <v>41</v>
      </c>
      <c r="J11" s="122">
        <v>33</v>
      </c>
      <c r="K11" s="122">
        <v>17</v>
      </c>
      <c r="L11" s="122">
        <v>8</v>
      </c>
      <c r="M11" s="122">
        <v>9</v>
      </c>
      <c r="N11" s="124"/>
      <c r="O11" s="122">
        <v>176</v>
      </c>
      <c r="P11" s="122">
        <v>160</v>
      </c>
      <c r="Q11" s="122">
        <v>202</v>
      </c>
      <c r="R11" s="122">
        <v>115</v>
      </c>
      <c r="S11" s="122">
        <v>151</v>
      </c>
      <c r="T11" s="122">
        <v>40</v>
      </c>
      <c r="U11" s="122">
        <v>47</v>
      </c>
    </row>
    <row r="12" spans="1:25" s="29" customFormat="1" ht="75" customHeight="1">
      <c r="A12" s="365">
        <v>2019</v>
      </c>
      <c r="B12" s="356">
        <v>4</v>
      </c>
      <c r="C12" s="356" t="s">
        <v>481</v>
      </c>
      <c r="D12" s="356">
        <v>27</v>
      </c>
      <c r="E12" s="356">
        <v>366</v>
      </c>
      <c r="F12" s="356">
        <v>165</v>
      </c>
      <c r="G12" s="356">
        <v>201</v>
      </c>
      <c r="H12" s="356">
        <v>72</v>
      </c>
      <c r="I12" s="356">
        <v>36</v>
      </c>
      <c r="J12" s="356">
        <v>37</v>
      </c>
      <c r="K12" s="356">
        <v>18</v>
      </c>
      <c r="L12" s="356">
        <v>11</v>
      </c>
      <c r="M12" s="356">
        <v>7</v>
      </c>
      <c r="N12" s="357"/>
      <c r="O12" s="356">
        <v>151</v>
      </c>
      <c r="P12" s="356">
        <v>126</v>
      </c>
      <c r="Q12" s="356">
        <v>145</v>
      </c>
      <c r="R12" s="356">
        <v>106</v>
      </c>
      <c r="S12" s="356">
        <v>148.30000000000001</v>
      </c>
      <c r="T12" s="356">
        <v>45</v>
      </c>
      <c r="U12" s="356">
        <v>27</v>
      </c>
      <c r="V12" s="7"/>
      <c r="W12" s="7"/>
      <c r="X12" s="7"/>
      <c r="Y12" s="7"/>
    </row>
    <row r="13" spans="1:25" s="7" customFormat="1" ht="75" customHeight="1">
      <c r="A13" s="402" t="s">
        <v>482</v>
      </c>
      <c r="B13" s="122">
        <v>2</v>
      </c>
      <c r="C13" s="122" t="s">
        <v>481</v>
      </c>
      <c r="D13" s="122">
        <v>15</v>
      </c>
      <c r="E13" s="122">
        <v>236</v>
      </c>
      <c r="F13" s="122">
        <v>118</v>
      </c>
      <c r="G13" s="122">
        <v>118</v>
      </c>
      <c r="H13" s="122">
        <v>36</v>
      </c>
      <c r="I13" s="122">
        <v>16</v>
      </c>
      <c r="J13" s="122">
        <v>20</v>
      </c>
      <c r="K13" s="122">
        <v>10</v>
      </c>
      <c r="L13" s="122">
        <v>5</v>
      </c>
      <c r="M13" s="122">
        <v>5</v>
      </c>
      <c r="N13" s="122"/>
      <c r="O13" s="122">
        <v>88</v>
      </c>
      <c r="P13" s="122">
        <v>79</v>
      </c>
      <c r="Q13" s="122">
        <v>81</v>
      </c>
      <c r="R13" s="122">
        <v>77</v>
      </c>
      <c r="S13" s="122">
        <v>101</v>
      </c>
      <c r="T13" s="122">
        <v>33.700000000000003</v>
      </c>
      <c r="U13" s="122">
        <v>13</v>
      </c>
      <c r="V13" s="41"/>
      <c r="W13" s="41"/>
      <c r="X13" s="41"/>
      <c r="Y13" s="41"/>
    </row>
    <row r="14" spans="1:25" s="7" customFormat="1" ht="75" customHeight="1" thickBot="1">
      <c r="A14" s="403" t="s">
        <v>121</v>
      </c>
      <c r="B14" s="404">
        <v>2</v>
      </c>
      <c r="C14" s="404" t="s">
        <v>481</v>
      </c>
      <c r="D14" s="404">
        <v>12</v>
      </c>
      <c r="E14" s="404">
        <v>130</v>
      </c>
      <c r="F14" s="404">
        <v>47</v>
      </c>
      <c r="G14" s="404">
        <v>83</v>
      </c>
      <c r="H14" s="404">
        <v>36</v>
      </c>
      <c r="I14" s="404">
        <v>20</v>
      </c>
      <c r="J14" s="404">
        <v>17</v>
      </c>
      <c r="K14" s="404">
        <v>8</v>
      </c>
      <c r="L14" s="404">
        <v>6</v>
      </c>
      <c r="M14" s="404">
        <v>2</v>
      </c>
      <c r="N14" s="404"/>
      <c r="O14" s="404">
        <v>63</v>
      </c>
      <c r="P14" s="404">
        <v>47</v>
      </c>
      <c r="Q14" s="404">
        <v>64</v>
      </c>
      <c r="R14" s="404">
        <v>29</v>
      </c>
      <c r="S14" s="404">
        <v>47.3</v>
      </c>
      <c r="T14" s="404">
        <v>11.3</v>
      </c>
      <c r="U14" s="404">
        <v>14</v>
      </c>
      <c r="V14" s="41"/>
      <c r="W14" s="41"/>
      <c r="X14" s="41"/>
      <c r="Y14" s="41"/>
    </row>
    <row r="15" spans="1:25" ht="12" customHeight="1" thickTop="1">
      <c r="A15" s="36" t="s">
        <v>122</v>
      </c>
    </row>
    <row r="18" spans="1:21"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</row>
    <row r="19" spans="1:2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</row>
    <row r="20" spans="1:2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</row>
    <row r="21" spans="1:2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</row>
    <row r="22" spans="1:2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spans="1:2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</row>
    <row r="24" spans="1:2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</row>
    <row r="25" spans="1:2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</sheetData>
  <mergeCells count="12">
    <mergeCell ref="O1:U1"/>
    <mergeCell ref="B3:C3"/>
    <mergeCell ref="E3:G3"/>
    <mergeCell ref="H3:J3"/>
    <mergeCell ref="K3:M3"/>
    <mergeCell ref="O3:P3"/>
    <mergeCell ref="Q3:R3"/>
    <mergeCell ref="B4:C4"/>
    <mergeCell ref="E4:G4"/>
    <mergeCell ref="H4:J4"/>
    <mergeCell ref="K4:M4"/>
    <mergeCell ref="A1:M1"/>
  </mergeCells>
  <phoneticPr fontId="5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69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zoomScale="90" zoomScaleNormal="90" zoomScaleSheetLayoutView="100" workbookViewId="0">
      <selection activeCell="L1" sqref="L1:U1"/>
    </sheetView>
  </sheetViews>
  <sheetFormatPr defaultRowHeight="13.5"/>
  <cols>
    <col min="1" max="1" width="14.5546875" style="42" customWidth="1"/>
    <col min="2" max="10" width="7.44140625" style="42" customWidth="1"/>
    <col min="11" max="11" width="2.77734375" style="41" customWidth="1"/>
    <col min="12" max="14" width="5" style="42" customWidth="1"/>
    <col min="15" max="21" width="8.44140625" style="42" customWidth="1"/>
    <col min="22" max="16384" width="8.88671875" style="41"/>
  </cols>
  <sheetData>
    <row r="1" spans="1:22" s="2" customFormat="1" ht="45" customHeight="1">
      <c r="A1" s="406" t="s">
        <v>123</v>
      </c>
      <c r="B1" s="406"/>
      <c r="C1" s="406"/>
      <c r="D1" s="406"/>
      <c r="E1" s="406"/>
      <c r="F1" s="406"/>
      <c r="G1" s="406"/>
      <c r="H1" s="406"/>
      <c r="I1" s="406"/>
      <c r="J1" s="406"/>
      <c r="K1" s="1"/>
      <c r="L1" s="406" t="s">
        <v>488</v>
      </c>
      <c r="M1" s="406"/>
      <c r="N1" s="406"/>
      <c r="O1" s="406"/>
      <c r="P1" s="406"/>
      <c r="Q1" s="406"/>
      <c r="R1" s="406"/>
      <c r="S1" s="406"/>
      <c r="T1" s="406"/>
      <c r="U1" s="406"/>
    </row>
    <row r="2" spans="1:22" s="7" customFormat="1" ht="25.5" customHeight="1" thickBot="1">
      <c r="A2" s="3" t="s">
        <v>66</v>
      </c>
      <c r="B2" s="3"/>
      <c r="C2" s="3"/>
      <c r="D2" s="3"/>
      <c r="E2" s="3"/>
      <c r="F2" s="3"/>
      <c r="G2" s="3"/>
      <c r="H2" s="3"/>
      <c r="I2" s="3"/>
      <c r="J2" s="3"/>
      <c r="L2" s="6"/>
      <c r="M2" s="6"/>
      <c r="N2" s="3"/>
      <c r="O2" s="3"/>
      <c r="P2" s="3"/>
      <c r="Q2" s="3"/>
      <c r="R2" s="3"/>
      <c r="S2" s="3"/>
      <c r="T2" s="3"/>
      <c r="U2" s="6" t="s">
        <v>101</v>
      </c>
    </row>
    <row r="3" spans="1:22" s="7" customFormat="1" ht="16.5" customHeight="1" thickTop="1">
      <c r="A3" s="8" t="s">
        <v>68</v>
      </c>
      <c r="B3" s="421" t="s">
        <v>69</v>
      </c>
      <c r="C3" s="428"/>
      <c r="D3" s="15" t="s">
        <v>102</v>
      </c>
      <c r="E3" s="408" t="s">
        <v>71</v>
      </c>
      <c r="F3" s="409"/>
      <c r="G3" s="418"/>
      <c r="H3" s="408" t="s">
        <v>124</v>
      </c>
      <c r="I3" s="409"/>
      <c r="J3" s="409"/>
      <c r="K3" s="9"/>
      <c r="L3" s="409" t="s">
        <v>103</v>
      </c>
      <c r="M3" s="409"/>
      <c r="N3" s="418"/>
      <c r="O3" s="410" t="s">
        <v>74</v>
      </c>
      <c r="P3" s="425"/>
      <c r="Q3" s="419" t="s">
        <v>114</v>
      </c>
      <c r="R3" s="411"/>
      <c r="S3" s="82" t="s">
        <v>75</v>
      </c>
      <c r="T3" s="10" t="s">
        <v>76</v>
      </c>
      <c r="U3" s="11" t="s">
        <v>77</v>
      </c>
    </row>
    <row r="4" spans="1:22" s="7" customFormat="1" ht="16.5" customHeight="1">
      <c r="A4" s="8" t="s">
        <v>115</v>
      </c>
      <c r="B4" s="420" t="s">
        <v>105</v>
      </c>
      <c r="C4" s="426"/>
      <c r="D4" s="15" t="s">
        <v>91</v>
      </c>
      <c r="E4" s="412" t="s">
        <v>13</v>
      </c>
      <c r="F4" s="413"/>
      <c r="G4" s="417"/>
      <c r="H4" s="412" t="s">
        <v>81</v>
      </c>
      <c r="I4" s="413"/>
      <c r="J4" s="413"/>
      <c r="K4" s="9"/>
      <c r="L4" s="424" t="s">
        <v>106</v>
      </c>
      <c r="M4" s="424"/>
      <c r="N4" s="427"/>
      <c r="O4" s="15" t="s">
        <v>82</v>
      </c>
      <c r="P4" s="15" t="s">
        <v>83</v>
      </c>
      <c r="Q4" s="15" t="s">
        <v>116</v>
      </c>
      <c r="R4" s="15" t="s">
        <v>104</v>
      </c>
      <c r="S4" s="97"/>
      <c r="T4" s="97"/>
      <c r="U4" s="98"/>
    </row>
    <row r="5" spans="1:22" s="7" customFormat="1" ht="16.5" customHeight="1">
      <c r="A5" s="8" t="s">
        <v>84</v>
      </c>
      <c r="B5" s="9" t="s">
        <v>125</v>
      </c>
      <c r="C5" s="16" t="s">
        <v>126</v>
      </c>
      <c r="D5" s="12" t="s">
        <v>107</v>
      </c>
      <c r="E5" s="15" t="s">
        <v>21</v>
      </c>
      <c r="F5" s="16" t="s">
        <v>22</v>
      </c>
      <c r="G5" s="13" t="s">
        <v>23</v>
      </c>
      <c r="H5" s="12" t="s">
        <v>21</v>
      </c>
      <c r="I5" s="16" t="s">
        <v>22</v>
      </c>
      <c r="J5" s="17" t="s">
        <v>108</v>
      </c>
      <c r="K5" s="9"/>
      <c r="L5" s="85" t="s">
        <v>21</v>
      </c>
      <c r="M5" s="16" t="s">
        <v>22</v>
      </c>
      <c r="N5" s="9" t="s">
        <v>108</v>
      </c>
      <c r="O5" s="12"/>
      <c r="P5" s="15" t="s">
        <v>88</v>
      </c>
      <c r="Q5" s="15" t="s">
        <v>127</v>
      </c>
      <c r="R5" s="15"/>
      <c r="S5" s="12" t="s">
        <v>110</v>
      </c>
      <c r="T5" s="12" t="s">
        <v>90</v>
      </c>
      <c r="U5" s="98" t="s">
        <v>111</v>
      </c>
    </row>
    <row r="6" spans="1:22" s="7" customFormat="1" ht="16.5" customHeight="1">
      <c r="A6" s="116" t="s">
        <v>89</v>
      </c>
      <c r="B6" s="125" t="s">
        <v>110</v>
      </c>
      <c r="C6" s="99" t="s">
        <v>128</v>
      </c>
      <c r="D6" s="100" t="s">
        <v>112</v>
      </c>
      <c r="E6" s="100" t="s">
        <v>29</v>
      </c>
      <c r="F6" s="99" t="s">
        <v>30</v>
      </c>
      <c r="G6" s="100" t="s">
        <v>31</v>
      </c>
      <c r="H6" s="100" t="s">
        <v>29</v>
      </c>
      <c r="I6" s="99" t="s">
        <v>30</v>
      </c>
      <c r="J6" s="101" t="s">
        <v>31</v>
      </c>
      <c r="K6" s="102"/>
      <c r="L6" s="100" t="s">
        <v>29</v>
      </c>
      <c r="M6" s="99" t="s">
        <v>30</v>
      </c>
      <c r="N6" s="101" t="s">
        <v>31</v>
      </c>
      <c r="O6" s="99" t="s">
        <v>95</v>
      </c>
      <c r="P6" s="100" t="s">
        <v>96</v>
      </c>
      <c r="Q6" s="100" t="s">
        <v>129</v>
      </c>
      <c r="R6" s="100" t="s">
        <v>109</v>
      </c>
      <c r="S6" s="99" t="s">
        <v>97</v>
      </c>
      <c r="T6" s="99" t="s">
        <v>98</v>
      </c>
      <c r="U6" s="101" t="s">
        <v>99</v>
      </c>
    </row>
    <row r="7" spans="1:22" s="130" customFormat="1" ht="36" customHeight="1">
      <c r="A7" s="126">
        <v>2014</v>
      </c>
      <c r="B7" s="127">
        <v>1</v>
      </c>
      <c r="C7" s="128">
        <v>0</v>
      </c>
      <c r="D7" s="127">
        <v>7</v>
      </c>
      <c r="E7" s="127">
        <v>162</v>
      </c>
      <c r="F7" s="127">
        <v>162</v>
      </c>
      <c r="G7" s="128">
        <v>0</v>
      </c>
      <c r="H7" s="127">
        <v>18</v>
      </c>
      <c r="I7" s="127">
        <v>13</v>
      </c>
      <c r="J7" s="127">
        <v>5</v>
      </c>
      <c r="K7" s="129"/>
      <c r="L7" s="127">
        <v>4</v>
      </c>
      <c r="M7" s="127">
        <v>3</v>
      </c>
      <c r="N7" s="127">
        <v>1</v>
      </c>
      <c r="O7" s="127">
        <v>45</v>
      </c>
      <c r="P7" s="127">
        <v>12</v>
      </c>
      <c r="Q7" s="127">
        <v>54</v>
      </c>
      <c r="R7" s="127">
        <v>55</v>
      </c>
      <c r="S7" s="127">
        <v>21</v>
      </c>
      <c r="T7" s="127">
        <v>5</v>
      </c>
      <c r="U7" s="127">
        <v>7</v>
      </c>
    </row>
    <row r="8" spans="1:22" s="7" customFormat="1" ht="36" customHeight="1">
      <c r="A8" s="15" t="s">
        <v>130</v>
      </c>
      <c r="B8" s="127">
        <v>1</v>
      </c>
      <c r="C8" s="128">
        <v>0</v>
      </c>
      <c r="D8" s="127">
        <v>7</v>
      </c>
      <c r="E8" s="127">
        <v>162</v>
      </c>
      <c r="F8" s="127">
        <v>162</v>
      </c>
      <c r="G8" s="128">
        <v>0</v>
      </c>
      <c r="H8" s="127">
        <v>18</v>
      </c>
      <c r="I8" s="127">
        <v>13</v>
      </c>
      <c r="J8" s="127">
        <v>5</v>
      </c>
      <c r="L8" s="127">
        <v>4</v>
      </c>
      <c r="M8" s="127">
        <v>3</v>
      </c>
      <c r="N8" s="127">
        <v>1</v>
      </c>
      <c r="O8" s="127">
        <v>45</v>
      </c>
      <c r="P8" s="127">
        <v>12</v>
      </c>
      <c r="Q8" s="127">
        <v>54</v>
      </c>
      <c r="R8" s="127">
        <v>55</v>
      </c>
      <c r="S8" s="127">
        <v>21</v>
      </c>
      <c r="T8" s="127">
        <v>5</v>
      </c>
      <c r="U8" s="127">
        <v>7</v>
      </c>
    </row>
    <row r="9" spans="1:22" s="7" customFormat="1" ht="36" customHeight="1">
      <c r="A9" s="28" t="s">
        <v>121</v>
      </c>
      <c r="B9" s="128">
        <v>0</v>
      </c>
      <c r="C9" s="128">
        <v>0</v>
      </c>
      <c r="D9" s="128">
        <v>0</v>
      </c>
      <c r="E9" s="128">
        <v>0</v>
      </c>
      <c r="F9" s="128">
        <v>0</v>
      </c>
      <c r="G9" s="128">
        <v>0</v>
      </c>
      <c r="H9" s="128">
        <v>0</v>
      </c>
      <c r="I9" s="128">
        <v>0</v>
      </c>
      <c r="J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</row>
    <row r="10" spans="1:22" s="7" customFormat="1" ht="36" customHeight="1">
      <c r="A10" s="126">
        <v>2015</v>
      </c>
      <c r="B10" s="127">
        <v>1</v>
      </c>
      <c r="C10" s="128">
        <v>0</v>
      </c>
      <c r="D10" s="127">
        <v>7</v>
      </c>
      <c r="E10" s="127">
        <v>156</v>
      </c>
      <c r="F10" s="127">
        <v>156</v>
      </c>
      <c r="G10" s="128">
        <v>0</v>
      </c>
      <c r="H10" s="127">
        <v>18</v>
      </c>
      <c r="I10" s="127">
        <v>12</v>
      </c>
      <c r="J10" s="127">
        <v>6</v>
      </c>
      <c r="K10" s="129"/>
      <c r="L10" s="127">
        <v>4</v>
      </c>
      <c r="M10" s="127">
        <v>3</v>
      </c>
      <c r="N10" s="127">
        <v>1</v>
      </c>
      <c r="O10" s="127">
        <v>49</v>
      </c>
      <c r="P10" s="127">
        <v>8</v>
      </c>
      <c r="Q10" s="127">
        <v>54</v>
      </c>
      <c r="R10" s="127">
        <v>54</v>
      </c>
      <c r="S10" s="127">
        <v>21</v>
      </c>
      <c r="T10" s="127">
        <v>5</v>
      </c>
      <c r="U10" s="127">
        <v>7</v>
      </c>
    </row>
    <row r="11" spans="1:22" s="7" customFormat="1" ht="36" customHeight="1">
      <c r="A11" s="15" t="s">
        <v>130</v>
      </c>
      <c r="B11" s="127">
        <v>1</v>
      </c>
      <c r="C11" s="128">
        <v>0</v>
      </c>
      <c r="D11" s="127">
        <v>7</v>
      </c>
      <c r="E11" s="127">
        <v>156</v>
      </c>
      <c r="F11" s="127">
        <v>156</v>
      </c>
      <c r="G11" s="128">
        <v>0</v>
      </c>
      <c r="H11" s="127">
        <v>18</v>
      </c>
      <c r="I11" s="127">
        <v>12</v>
      </c>
      <c r="J11" s="127">
        <v>6</v>
      </c>
      <c r="K11" s="129"/>
      <c r="L11" s="127">
        <v>4</v>
      </c>
      <c r="M11" s="127">
        <v>3</v>
      </c>
      <c r="N11" s="127">
        <v>1</v>
      </c>
      <c r="O11" s="127">
        <v>49</v>
      </c>
      <c r="P11" s="127">
        <v>8</v>
      </c>
      <c r="Q11" s="127">
        <v>54</v>
      </c>
      <c r="R11" s="127">
        <v>54</v>
      </c>
      <c r="S11" s="127">
        <v>21</v>
      </c>
      <c r="T11" s="127">
        <v>5</v>
      </c>
      <c r="U11" s="127">
        <v>7</v>
      </c>
    </row>
    <row r="12" spans="1:22" s="7" customFormat="1" ht="36" customHeight="1">
      <c r="A12" s="28" t="s">
        <v>121</v>
      </c>
      <c r="B12" s="128" t="s">
        <v>119</v>
      </c>
      <c r="C12" s="128" t="s">
        <v>119</v>
      </c>
      <c r="D12" s="128" t="s">
        <v>119</v>
      </c>
      <c r="E12" s="128" t="s">
        <v>119</v>
      </c>
      <c r="F12" s="128" t="s">
        <v>119</v>
      </c>
      <c r="G12" s="128" t="s">
        <v>119</v>
      </c>
      <c r="H12" s="128" t="s">
        <v>119</v>
      </c>
      <c r="I12" s="128" t="s">
        <v>119</v>
      </c>
      <c r="J12" s="128" t="s">
        <v>119</v>
      </c>
      <c r="L12" s="128" t="s">
        <v>119</v>
      </c>
      <c r="M12" s="128" t="s">
        <v>119</v>
      </c>
      <c r="N12" s="128" t="s">
        <v>119</v>
      </c>
      <c r="O12" s="128" t="s">
        <v>119</v>
      </c>
      <c r="P12" s="128" t="s">
        <v>119</v>
      </c>
      <c r="Q12" s="128" t="s">
        <v>119</v>
      </c>
      <c r="R12" s="128" t="s">
        <v>119</v>
      </c>
      <c r="S12" s="128" t="s">
        <v>119</v>
      </c>
      <c r="T12" s="128" t="s">
        <v>119</v>
      </c>
      <c r="U12" s="128" t="s">
        <v>119</v>
      </c>
    </row>
    <row r="13" spans="1:22" s="7" customFormat="1" ht="36" customHeight="1">
      <c r="A13" s="126">
        <v>2016</v>
      </c>
      <c r="B13" s="127">
        <v>1</v>
      </c>
      <c r="C13" s="128">
        <v>0</v>
      </c>
      <c r="D13" s="131">
        <v>7</v>
      </c>
      <c r="E13" s="127">
        <v>155</v>
      </c>
      <c r="F13" s="127">
        <v>155</v>
      </c>
      <c r="G13" s="128">
        <v>0</v>
      </c>
      <c r="H13" s="127">
        <v>19</v>
      </c>
      <c r="I13" s="127">
        <v>13</v>
      </c>
      <c r="J13" s="127">
        <v>6</v>
      </c>
      <c r="K13" s="129"/>
      <c r="L13" s="127">
        <v>4</v>
      </c>
      <c r="M13" s="127">
        <v>3</v>
      </c>
      <c r="N13" s="127">
        <v>1</v>
      </c>
      <c r="O13" s="127">
        <v>51</v>
      </c>
      <c r="P13" s="127">
        <v>4</v>
      </c>
      <c r="Q13" s="127">
        <v>54</v>
      </c>
      <c r="R13" s="127">
        <v>54</v>
      </c>
      <c r="S13" s="127">
        <v>21</v>
      </c>
      <c r="T13" s="127">
        <v>5</v>
      </c>
      <c r="U13" s="127">
        <v>7</v>
      </c>
    </row>
    <row r="14" spans="1:22" s="7" customFormat="1" ht="36" customHeight="1">
      <c r="A14" s="15" t="s">
        <v>120</v>
      </c>
      <c r="B14" s="127">
        <v>1</v>
      </c>
      <c r="C14" s="128">
        <v>0</v>
      </c>
      <c r="D14" s="131">
        <v>7</v>
      </c>
      <c r="E14" s="127">
        <v>155</v>
      </c>
      <c r="F14" s="127">
        <v>155</v>
      </c>
      <c r="G14" s="128">
        <v>0</v>
      </c>
      <c r="H14" s="127">
        <v>19</v>
      </c>
      <c r="I14" s="127">
        <v>13</v>
      </c>
      <c r="J14" s="127">
        <v>6</v>
      </c>
      <c r="K14" s="129"/>
      <c r="L14" s="127">
        <v>4</v>
      </c>
      <c r="M14" s="127">
        <v>3</v>
      </c>
      <c r="N14" s="127">
        <v>1</v>
      </c>
      <c r="O14" s="127">
        <v>51</v>
      </c>
      <c r="P14" s="127">
        <v>4</v>
      </c>
      <c r="Q14" s="127">
        <v>54</v>
      </c>
      <c r="R14" s="127">
        <v>54</v>
      </c>
      <c r="S14" s="127">
        <v>21</v>
      </c>
      <c r="T14" s="127">
        <v>5</v>
      </c>
      <c r="U14" s="127">
        <v>7</v>
      </c>
    </row>
    <row r="15" spans="1:22" s="7" customFormat="1" ht="36" customHeight="1">
      <c r="A15" s="28" t="s">
        <v>131</v>
      </c>
      <c r="B15" s="132" t="s">
        <v>118</v>
      </c>
      <c r="C15" s="128" t="s">
        <v>118</v>
      </c>
      <c r="D15" s="128" t="s">
        <v>118</v>
      </c>
      <c r="E15" s="128" t="s">
        <v>118</v>
      </c>
      <c r="F15" s="128" t="s">
        <v>118</v>
      </c>
      <c r="G15" s="128" t="s">
        <v>118</v>
      </c>
      <c r="H15" s="128" t="s">
        <v>118</v>
      </c>
      <c r="I15" s="128" t="s">
        <v>118</v>
      </c>
      <c r="J15" s="128" t="s">
        <v>118</v>
      </c>
      <c r="L15" s="128" t="s">
        <v>118</v>
      </c>
      <c r="M15" s="128" t="s">
        <v>118</v>
      </c>
      <c r="N15" s="128" t="s">
        <v>118</v>
      </c>
      <c r="O15" s="128" t="s">
        <v>118</v>
      </c>
      <c r="P15" s="128" t="s">
        <v>118</v>
      </c>
      <c r="Q15" s="128" t="s">
        <v>118</v>
      </c>
      <c r="R15" s="128" t="s">
        <v>118</v>
      </c>
      <c r="S15" s="128" t="s">
        <v>118</v>
      </c>
      <c r="T15" s="128" t="s">
        <v>118</v>
      </c>
      <c r="U15" s="128" t="s">
        <v>118</v>
      </c>
    </row>
    <row r="16" spans="1:22" s="7" customFormat="1" ht="36" customHeight="1">
      <c r="A16" s="126">
        <v>2017</v>
      </c>
      <c r="B16" s="123">
        <v>1</v>
      </c>
      <c r="C16" s="128" t="s">
        <v>118</v>
      </c>
      <c r="D16" s="122">
        <v>7</v>
      </c>
      <c r="E16" s="122">
        <v>136</v>
      </c>
      <c r="F16" s="122">
        <v>136</v>
      </c>
      <c r="G16" s="128" t="s">
        <v>118</v>
      </c>
      <c r="H16" s="122">
        <v>20</v>
      </c>
      <c r="I16" s="122">
        <v>11</v>
      </c>
      <c r="J16" s="122">
        <v>9</v>
      </c>
      <c r="K16" s="133"/>
      <c r="L16" s="122">
        <v>5</v>
      </c>
      <c r="M16" s="122">
        <v>3</v>
      </c>
      <c r="N16" s="122">
        <v>2</v>
      </c>
      <c r="O16" s="122">
        <v>49</v>
      </c>
      <c r="P16" s="122">
        <v>4</v>
      </c>
      <c r="Q16" s="122">
        <v>50</v>
      </c>
      <c r="R16" s="122">
        <v>34</v>
      </c>
      <c r="S16" s="122">
        <v>21</v>
      </c>
      <c r="T16" s="122">
        <v>5</v>
      </c>
      <c r="U16" s="122">
        <v>7</v>
      </c>
      <c r="V16" s="134"/>
    </row>
    <row r="17" spans="1:22" s="7" customFormat="1" ht="36" customHeight="1">
      <c r="A17" s="15" t="s">
        <v>130</v>
      </c>
      <c r="B17" s="123">
        <v>1</v>
      </c>
      <c r="C17" s="128" t="s">
        <v>118</v>
      </c>
      <c r="D17" s="122">
        <v>7</v>
      </c>
      <c r="E17" s="122">
        <v>136</v>
      </c>
      <c r="F17" s="122">
        <v>136</v>
      </c>
      <c r="G17" s="128" t="s">
        <v>118</v>
      </c>
      <c r="H17" s="122">
        <v>20</v>
      </c>
      <c r="I17" s="122">
        <v>11</v>
      </c>
      <c r="J17" s="122">
        <v>9</v>
      </c>
      <c r="K17" s="133"/>
      <c r="L17" s="122">
        <v>5</v>
      </c>
      <c r="M17" s="122">
        <v>3</v>
      </c>
      <c r="N17" s="122">
        <v>2</v>
      </c>
      <c r="O17" s="122">
        <v>49</v>
      </c>
      <c r="P17" s="122">
        <v>4</v>
      </c>
      <c r="Q17" s="122">
        <v>50</v>
      </c>
      <c r="R17" s="122">
        <v>34</v>
      </c>
      <c r="S17" s="122">
        <v>21</v>
      </c>
      <c r="T17" s="122">
        <v>5</v>
      </c>
      <c r="U17" s="122">
        <v>7</v>
      </c>
      <c r="V17" s="134"/>
    </row>
    <row r="18" spans="1:22" s="7" customFormat="1" ht="36" customHeight="1">
      <c r="A18" s="28" t="s">
        <v>121</v>
      </c>
      <c r="B18" s="298" t="s">
        <v>118</v>
      </c>
      <c r="C18" s="123" t="s">
        <v>118</v>
      </c>
      <c r="D18" s="128" t="s">
        <v>118</v>
      </c>
      <c r="E18" s="128" t="s">
        <v>118</v>
      </c>
      <c r="F18" s="128" t="s">
        <v>118</v>
      </c>
      <c r="G18" s="128" t="s">
        <v>118</v>
      </c>
      <c r="H18" s="128" t="s">
        <v>118</v>
      </c>
      <c r="I18" s="128" t="s">
        <v>118</v>
      </c>
      <c r="J18" s="128" t="s">
        <v>118</v>
      </c>
      <c r="K18" s="133"/>
      <c r="L18" s="128" t="s">
        <v>118</v>
      </c>
      <c r="M18" s="128" t="s">
        <v>118</v>
      </c>
      <c r="N18" s="128" t="s">
        <v>118</v>
      </c>
      <c r="O18" s="128" t="s">
        <v>118</v>
      </c>
      <c r="P18" s="128" t="s">
        <v>118</v>
      </c>
      <c r="Q18" s="128" t="s">
        <v>118</v>
      </c>
      <c r="R18" s="128" t="s">
        <v>118</v>
      </c>
      <c r="S18" s="128" t="s">
        <v>118</v>
      </c>
      <c r="T18" s="128" t="s">
        <v>118</v>
      </c>
      <c r="U18" s="128" t="s">
        <v>118</v>
      </c>
      <c r="V18" s="134"/>
    </row>
    <row r="19" spans="1:22" s="7" customFormat="1" ht="36" customHeight="1">
      <c r="A19" s="28">
        <v>2018</v>
      </c>
      <c r="B19" s="353">
        <v>1</v>
      </c>
      <c r="C19" s="353" t="s">
        <v>445</v>
      </c>
      <c r="D19" s="354">
        <v>7</v>
      </c>
      <c r="E19" s="354">
        <v>109</v>
      </c>
      <c r="F19" s="354">
        <v>109</v>
      </c>
      <c r="G19" s="354" t="s">
        <v>445</v>
      </c>
      <c r="H19" s="354">
        <v>20</v>
      </c>
      <c r="I19" s="354">
        <v>11</v>
      </c>
      <c r="J19" s="354">
        <v>9</v>
      </c>
      <c r="K19" s="352"/>
      <c r="L19" s="354">
        <v>5</v>
      </c>
      <c r="M19" s="354">
        <v>3</v>
      </c>
      <c r="N19" s="354">
        <v>2</v>
      </c>
      <c r="O19" s="354">
        <v>49</v>
      </c>
      <c r="P19" s="354">
        <v>17</v>
      </c>
      <c r="Q19" s="354">
        <v>44</v>
      </c>
      <c r="R19" s="354">
        <v>16</v>
      </c>
      <c r="S19" s="354">
        <v>21</v>
      </c>
      <c r="T19" s="354">
        <v>5</v>
      </c>
      <c r="U19" s="354">
        <v>7</v>
      </c>
      <c r="V19" s="134"/>
    </row>
    <row r="20" spans="1:22" s="7" customFormat="1" ht="36" customHeight="1">
      <c r="A20" s="401" t="s">
        <v>130</v>
      </c>
      <c r="B20" s="355">
        <v>1</v>
      </c>
      <c r="C20" s="353" t="s">
        <v>445</v>
      </c>
      <c r="D20" s="354">
        <v>7</v>
      </c>
      <c r="E20" s="354">
        <v>109</v>
      </c>
      <c r="F20" s="354">
        <v>109</v>
      </c>
      <c r="G20" s="354" t="s">
        <v>444</v>
      </c>
      <c r="H20" s="354">
        <v>20</v>
      </c>
      <c r="I20" s="354">
        <v>11</v>
      </c>
      <c r="J20" s="354">
        <v>9</v>
      </c>
      <c r="K20" s="352"/>
      <c r="L20" s="354">
        <v>5</v>
      </c>
      <c r="M20" s="354">
        <v>3</v>
      </c>
      <c r="N20" s="354">
        <v>2</v>
      </c>
      <c r="O20" s="354">
        <v>49</v>
      </c>
      <c r="P20" s="354">
        <v>17</v>
      </c>
      <c r="Q20" s="354">
        <v>44</v>
      </c>
      <c r="R20" s="354">
        <v>16</v>
      </c>
      <c r="S20" s="354">
        <v>21</v>
      </c>
      <c r="T20" s="354">
        <v>5</v>
      </c>
      <c r="U20" s="354">
        <v>7</v>
      </c>
      <c r="V20" s="134"/>
    </row>
    <row r="21" spans="1:22" s="7" customFormat="1" ht="36" customHeight="1">
      <c r="A21" s="401" t="s">
        <v>121</v>
      </c>
      <c r="B21" s="355" t="s">
        <v>444</v>
      </c>
      <c r="C21" s="353" t="s">
        <v>444</v>
      </c>
      <c r="D21" s="354" t="s">
        <v>446</v>
      </c>
      <c r="E21" s="354" t="s">
        <v>446</v>
      </c>
      <c r="F21" s="354" t="s">
        <v>445</v>
      </c>
      <c r="G21" s="354" t="s">
        <v>445</v>
      </c>
      <c r="H21" s="354" t="s">
        <v>445</v>
      </c>
      <c r="I21" s="354" t="s">
        <v>445</v>
      </c>
      <c r="J21" s="354" t="s">
        <v>446</v>
      </c>
      <c r="K21" s="352"/>
      <c r="L21" s="354" t="s">
        <v>447</v>
      </c>
      <c r="M21" s="354" t="s">
        <v>444</v>
      </c>
      <c r="N21" s="354" t="s">
        <v>445</v>
      </c>
      <c r="O21" s="354" t="s">
        <v>445</v>
      </c>
      <c r="P21" s="354" t="s">
        <v>445</v>
      </c>
      <c r="Q21" s="354" t="s">
        <v>445</v>
      </c>
      <c r="R21" s="354" t="s">
        <v>445</v>
      </c>
      <c r="S21" s="354" t="s">
        <v>445</v>
      </c>
      <c r="T21" s="354" t="s">
        <v>445</v>
      </c>
      <c r="U21" s="354" t="s">
        <v>445</v>
      </c>
      <c r="V21" s="134"/>
    </row>
    <row r="22" spans="1:22" s="29" customFormat="1" ht="36" customHeight="1">
      <c r="A22" s="405">
        <v>2019</v>
      </c>
      <c r="B22" s="353">
        <v>1</v>
      </c>
      <c r="C22" s="353" t="s">
        <v>483</v>
      </c>
      <c r="D22" s="354">
        <v>6</v>
      </c>
      <c r="E22" s="354">
        <v>76</v>
      </c>
      <c r="F22" s="354">
        <v>76</v>
      </c>
      <c r="G22" s="354" t="s">
        <v>63</v>
      </c>
      <c r="H22" s="354">
        <v>19</v>
      </c>
      <c r="I22" s="354">
        <v>11</v>
      </c>
      <c r="J22" s="354">
        <v>8</v>
      </c>
      <c r="K22" s="352"/>
      <c r="L22" s="354">
        <v>5</v>
      </c>
      <c r="M22" s="354">
        <v>3</v>
      </c>
      <c r="N22" s="354">
        <v>2</v>
      </c>
      <c r="O22" s="354">
        <v>28</v>
      </c>
      <c r="P22" s="354">
        <v>12</v>
      </c>
      <c r="Q22" s="354">
        <v>44</v>
      </c>
      <c r="R22" s="354">
        <v>16</v>
      </c>
      <c r="S22" s="354">
        <v>21</v>
      </c>
      <c r="T22" s="354">
        <v>5</v>
      </c>
      <c r="U22" s="354">
        <v>7</v>
      </c>
      <c r="V22" s="134"/>
    </row>
    <row r="23" spans="1:22" s="29" customFormat="1" ht="36" customHeight="1">
      <c r="A23" s="370" t="s">
        <v>448</v>
      </c>
      <c r="B23" s="353">
        <v>1</v>
      </c>
      <c r="C23" s="353" t="s">
        <v>483</v>
      </c>
      <c r="D23" s="354">
        <v>6</v>
      </c>
      <c r="E23" s="354">
        <v>76</v>
      </c>
      <c r="F23" s="354">
        <v>76</v>
      </c>
      <c r="G23" s="354" t="s">
        <v>63</v>
      </c>
      <c r="H23" s="354">
        <v>19</v>
      </c>
      <c r="I23" s="354">
        <v>11</v>
      </c>
      <c r="J23" s="354">
        <v>8</v>
      </c>
      <c r="K23" s="352"/>
      <c r="L23" s="354">
        <v>5</v>
      </c>
      <c r="M23" s="354">
        <v>3</v>
      </c>
      <c r="N23" s="354">
        <v>2</v>
      </c>
      <c r="O23" s="354">
        <v>28</v>
      </c>
      <c r="P23" s="354">
        <v>12</v>
      </c>
      <c r="Q23" s="354">
        <v>44</v>
      </c>
      <c r="R23" s="354">
        <v>16</v>
      </c>
      <c r="S23" s="354">
        <v>21</v>
      </c>
      <c r="T23" s="354">
        <v>5</v>
      </c>
      <c r="U23" s="354">
        <v>7</v>
      </c>
      <c r="V23" s="134"/>
    </row>
    <row r="24" spans="1:22" s="7" customFormat="1" ht="36" customHeight="1">
      <c r="A24" s="401" t="s">
        <v>121</v>
      </c>
      <c r="B24" s="355" t="s">
        <v>444</v>
      </c>
      <c r="C24" s="353" t="s">
        <v>444</v>
      </c>
      <c r="D24" s="354" t="s">
        <v>446</v>
      </c>
      <c r="E24" s="354" t="s">
        <v>446</v>
      </c>
      <c r="F24" s="354" t="s">
        <v>445</v>
      </c>
      <c r="G24" s="354" t="s">
        <v>445</v>
      </c>
      <c r="H24" s="354" t="s">
        <v>445</v>
      </c>
      <c r="I24" s="354" t="s">
        <v>445</v>
      </c>
      <c r="J24" s="354" t="s">
        <v>446</v>
      </c>
      <c r="K24" s="352"/>
      <c r="L24" s="354" t="s">
        <v>447</v>
      </c>
      <c r="M24" s="354" t="s">
        <v>444</v>
      </c>
      <c r="N24" s="354" t="s">
        <v>445</v>
      </c>
      <c r="O24" s="354" t="s">
        <v>445</v>
      </c>
      <c r="P24" s="354" t="s">
        <v>445</v>
      </c>
      <c r="Q24" s="354" t="s">
        <v>445</v>
      </c>
      <c r="R24" s="354" t="s">
        <v>445</v>
      </c>
      <c r="S24" s="354" t="s">
        <v>445</v>
      </c>
      <c r="T24" s="354" t="s">
        <v>445</v>
      </c>
      <c r="U24" s="354" t="s">
        <v>445</v>
      </c>
      <c r="V24" s="134"/>
    </row>
    <row r="25" spans="1:22" ht="12" customHeight="1">
      <c r="A25" s="36" t="s">
        <v>480</v>
      </c>
      <c r="B25" s="36"/>
      <c r="U25" s="7"/>
    </row>
    <row r="28" spans="1:22">
      <c r="B28" s="41"/>
      <c r="C28" s="41"/>
      <c r="D28" s="41"/>
      <c r="E28" s="41"/>
      <c r="F28" s="41"/>
      <c r="G28" s="41"/>
      <c r="H28" s="41"/>
      <c r="I28" s="41"/>
      <c r="J28" s="41"/>
      <c r="L28" s="41"/>
      <c r="M28" s="41"/>
      <c r="N28" s="41"/>
      <c r="O28" s="41"/>
      <c r="P28" s="41"/>
      <c r="Q28" s="41"/>
      <c r="R28" s="41"/>
      <c r="S28" s="41"/>
      <c r="T28" s="41"/>
      <c r="U28" s="41"/>
    </row>
    <row r="29" spans="1:22">
      <c r="B29" s="41"/>
      <c r="C29" s="41"/>
      <c r="D29" s="41"/>
      <c r="E29" s="41"/>
      <c r="F29" s="41"/>
      <c r="G29" s="41"/>
      <c r="H29" s="41"/>
      <c r="I29" s="41"/>
      <c r="J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1:22">
      <c r="B30" s="41"/>
      <c r="C30" s="41"/>
      <c r="D30" s="41"/>
      <c r="E30" s="41"/>
      <c r="F30" s="41"/>
      <c r="G30" s="41"/>
      <c r="H30" s="41"/>
      <c r="I30" s="41"/>
      <c r="J30" s="41"/>
      <c r="L30" s="41"/>
      <c r="M30" s="41"/>
      <c r="N30" s="41"/>
      <c r="O30" s="41"/>
      <c r="P30" s="41"/>
      <c r="Q30" s="41"/>
      <c r="R30" s="41"/>
      <c r="S30" s="41"/>
      <c r="T30" s="41"/>
      <c r="U30" s="41"/>
    </row>
    <row r="31" spans="1:22">
      <c r="B31" s="41"/>
      <c r="C31" s="41"/>
      <c r="D31" s="41"/>
      <c r="E31" s="41"/>
      <c r="F31" s="41"/>
      <c r="G31" s="41"/>
      <c r="H31" s="41"/>
      <c r="I31" s="41"/>
      <c r="J31" s="41"/>
      <c r="L31" s="41"/>
      <c r="M31" s="41"/>
      <c r="N31" s="41"/>
      <c r="O31" s="41"/>
      <c r="P31" s="41"/>
      <c r="Q31" s="41"/>
      <c r="R31" s="41"/>
      <c r="S31" s="41"/>
      <c r="T31" s="41"/>
      <c r="U31" s="41"/>
    </row>
    <row r="32" spans="1:22">
      <c r="B32" s="41"/>
      <c r="C32" s="41"/>
      <c r="D32" s="41"/>
      <c r="E32" s="41"/>
      <c r="F32" s="41"/>
      <c r="G32" s="41"/>
      <c r="H32" s="41"/>
      <c r="I32" s="41"/>
      <c r="J32" s="41"/>
      <c r="L32" s="41"/>
      <c r="M32" s="41"/>
      <c r="N32" s="41"/>
      <c r="O32" s="41"/>
      <c r="P32" s="41"/>
      <c r="Q32" s="41"/>
      <c r="R32" s="41"/>
      <c r="S32" s="41"/>
      <c r="T32" s="41"/>
      <c r="U32" s="41"/>
    </row>
  </sheetData>
  <mergeCells count="12">
    <mergeCell ref="B4:C4"/>
    <mergeCell ref="E4:G4"/>
    <mergeCell ref="H4:J4"/>
    <mergeCell ref="L4:N4"/>
    <mergeCell ref="A1:J1"/>
    <mergeCell ref="L1:U1"/>
    <mergeCell ref="B3:C3"/>
    <mergeCell ref="E3:G3"/>
    <mergeCell ref="H3:J3"/>
    <mergeCell ref="L3:N3"/>
    <mergeCell ref="O3:P3"/>
    <mergeCell ref="Q3:R3"/>
  </mergeCells>
  <phoneticPr fontId="5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zoomScale="90" zoomScaleNormal="90" zoomScaleSheetLayoutView="100" workbookViewId="0">
      <selection sqref="A1:M1"/>
    </sheetView>
  </sheetViews>
  <sheetFormatPr defaultRowHeight="13.5"/>
  <cols>
    <col min="1" max="1" width="10.77734375" style="41" customWidth="1"/>
    <col min="2" max="4" width="5.77734375" style="42" customWidth="1"/>
    <col min="5" max="5" width="8" style="41" customWidth="1"/>
    <col min="6" max="7" width="5.77734375" style="41" customWidth="1"/>
    <col min="8" max="8" width="11.77734375" style="41" customWidth="1"/>
    <col min="9" max="10" width="5.77734375" style="41" customWidth="1"/>
    <col min="11" max="11" width="12.109375" style="41" customWidth="1"/>
    <col min="12" max="13" width="5.77734375" style="41" customWidth="1"/>
    <col min="14" max="14" width="2.77734375" style="43" customWidth="1"/>
    <col min="15" max="17" width="5.77734375" style="41" customWidth="1"/>
    <col min="18" max="18" width="8" style="41" customWidth="1"/>
    <col min="19" max="20" width="5.77734375" style="41" customWidth="1"/>
    <col min="21" max="21" width="11.77734375" style="41" customWidth="1"/>
    <col min="22" max="23" width="5.77734375" style="41" customWidth="1"/>
    <col min="24" max="24" width="11.77734375" style="41" customWidth="1"/>
    <col min="25" max="29" width="5.77734375" style="41" customWidth="1"/>
    <col min="30" max="30" width="10.109375" style="41" customWidth="1"/>
    <col min="31" max="16384" width="8.88671875" style="41"/>
  </cols>
  <sheetData>
    <row r="1" spans="1:33" s="2" customFormat="1" ht="45" customHeight="1">
      <c r="A1" s="434" t="s">
        <v>132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1"/>
      <c r="O1" s="435" t="s">
        <v>489</v>
      </c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  <c r="AC1" s="435"/>
      <c r="AD1" s="435"/>
    </row>
    <row r="2" spans="1:33" s="7" customFormat="1" ht="25.5" customHeight="1" thickBot="1">
      <c r="A2" s="3" t="s">
        <v>133</v>
      </c>
      <c r="B2" s="4"/>
      <c r="C2" s="4"/>
      <c r="D2" s="4"/>
      <c r="E2" s="3"/>
      <c r="F2" s="3"/>
      <c r="G2" s="3"/>
      <c r="H2" s="3"/>
      <c r="I2" s="3"/>
      <c r="J2" s="3"/>
      <c r="K2" s="3"/>
      <c r="L2" s="3"/>
      <c r="M2" s="3"/>
      <c r="N2" s="5"/>
      <c r="O2" s="4"/>
      <c r="P2" s="4"/>
      <c r="Q2" s="4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6" t="s">
        <v>134</v>
      </c>
    </row>
    <row r="3" spans="1:33" s="7" customFormat="1" ht="17.100000000000001" customHeight="1" thickTop="1">
      <c r="A3" s="8" t="s">
        <v>68</v>
      </c>
      <c r="B3" s="436" t="s">
        <v>135</v>
      </c>
      <c r="C3" s="410"/>
      <c r="D3" s="410"/>
      <c r="E3" s="410"/>
      <c r="F3" s="410"/>
      <c r="G3" s="410"/>
      <c r="H3" s="410"/>
      <c r="I3" s="410"/>
      <c r="J3" s="410"/>
      <c r="K3" s="410"/>
      <c r="L3" s="9"/>
      <c r="M3" s="9"/>
      <c r="N3" s="9"/>
      <c r="O3" s="409" t="s">
        <v>136</v>
      </c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18"/>
      <c r="AD3" s="14" t="s">
        <v>137</v>
      </c>
    </row>
    <row r="4" spans="1:33" s="7" customFormat="1" ht="17.100000000000001" customHeight="1">
      <c r="A4" s="8" t="s">
        <v>78</v>
      </c>
      <c r="B4" s="429" t="s">
        <v>21</v>
      </c>
      <c r="C4" s="430"/>
      <c r="D4" s="431"/>
      <c r="E4" s="429" t="s">
        <v>138</v>
      </c>
      <c r="F4" s="430"/>
      <c r="G4" s="431"/>
      <c r="H4" s="429" t="s">
        <v>139</v>
      </c>
      <c r="I4" s="430"/>
      <c r="J4" s="431"/>
      <c r="K4" s="429" t="s">
        <v>140</v>
      </c>
      <c r="L4" s="430"/>
      <c r="M4" s="430"/>
      <c r="N4" s="9"/>
      <c r="O4" s="430" t="s">
        <v>21</v>
      </c>
      <c r="P4" s="430"/>
      <c r="Q4" s="431"/>
      <c r="R4" s="429" t="s">
        <v>141</v>
      </c>
      <c r="S4" s="430"/>
      <c r="T4" s="431"/>
      <c r="U4" s="429" t="s">
        <v>142</v>
      </c>
      <c r="V4" s="430"/>
      <c r="W4" s="431"/>
      <c r="X4" s="429" t="s">
        <v>140</v>
      </c>
      <c r="Y4" s="430"/>
      <c r="Z4" s="432"/>
      <c r="AA4" s="433" t="s">
        <v>143</v>
      </c>
      <c r="AB4" s="430"/>
      <c r="AC4" s="432"/>
      <c r="AD4" s="14" t="s">
        <v>144</v>
      </c>
    </row>
    <row r="5" spans="1:33" s="7" customFormat="1" ht="17.100000000000001" customHeight="1">
      <c r="A5" s="8" t="s">
        <v>84</v>
      </c>
      <c r="B5" s="46"/>
      <c r="C5" s="135" t="s">
        <v>145</v>
      </c>
      <c r="D5" s="135" t="s">
        <v>146</v>
      </c>
      <c r="E5" s="46" t="s">
        <v>147</v>
      </c>
      <c r="F5" s="135" t="s">
        <v>145</v>
      </c>
      <c r="G5" s="135" t="s">
        <v>146</v>
      </c>
      <c r="H5" s="136" t="s">
        <v>148</v>
      </c>
      <c r="I5" s="135" t="s">
        <v>145</v>
      </c>
      <c r="J5" s="135" t="s">
        <v>146</v>
      </c>
      <c r="K5" s="137" t="s">
        <v>149</v>
      </c>
      <c r="L5" s="135" t="s">
        <v>145</v>
      </c>
      <c r="M5" s="138" t="s">
        <v>146</v>
      </c>
      <c r="N5" s="9"/>
      <c r="O5" s="8"/>
      <c r="P5" s="135" t="s">
        <v>145</v>
      </c>
      <c r="Q5" s="135" t="s">
        <v>146</v>
      </c>
      <c r="R5" s="46" t="s">
        <v>150</v>
      </c>
      <c r="S5" s="135" t="s">
        <v>145</v>
      </c>
      <c r="T5" s="135" t="s">
        <v>146</v>
      </c>
      <c r="U5" s="136" t="s">
        <v>148</v>
      </c>
      <c r="V5" s="135" t="s">
        <v>145</v>
      </c>
      <c r="W5" s="135" t="s">
        <v>146</v>
      </c>
      <c r="X5" s="137" t="s">
        <v>149</v>
      </c>
      <c r="Y5" s="135" t="s">
        <v>145</v>
      </c>
      <c r="Z5" s="135" t="s">
        <v>146</v>
      </c>
      <c r="AA5" s="12"/>
      <c r="AB5" s="135" t="s">
        <v>145</v>
      </c>
      <c r="AC5" s="135" t="s">
        <v>146</v>
      </c>
      <c r="AD5" s="14" t="s">
        <v>151</v>
      </c>
    </row>
    <row r="6" spans="1:33" s="7" customFormat="1" ht="17.100000000000001" customHeight="1">
      <c r="A6" s="18" t="s">
        <v>25</v>
      </c>
      <c r="B6" s="139" t="s">
        <v>29</v>
      </c>
      <c r="C6" s="139" t="s">
        <v>152</v>
      </c>
      <c r="D6" s="139" t="s">
        <v>153</v>
      </c>
      <c r="E6" s="139" t="s">
        <v>154</v>
      </c>
      <c r="F6" s="139" t="s">
        <v>152</v>
      </c>
      <c r="G6" s="139" t="s">
        <v>153</v>
      </c>
      <c r="H6" s="140" t="s">
        <v>155</v>
      </c>
      <c r="I6" s="139" t="s">
        <v>152</v>
      </c>
      <c r="J6" s="139" t="s">
        <v>153</v>
      </c>
      <c r="K6" s="141" t="s">
        <v>155</v>
      </c>
      <c r="L6" s="139" t="s">
        <v>152</v>
      </c>
      <c r="M6" s="140" t="s">
        <v>153</v>
      </c>
      <c r="N6" s="9"/>
      <c r="O6" s="116" t="s">
        <v>29</v>
      </c>
      <c r="P6" s="139" t="s">
        <v>152</v>
      </c>
      <c r="Q6" s="139" t="s">
        <v>153</v>
      </c>
      <c r="R6" s="139" t="s">
        <v>154</v>
      </c>
      <c r="S6" s="139" t="s">
        <v>152</v>
      </c>
      <c r="T6" s="139" t="s">
        <v>153</v>
      </c>
      <c r="U6" s="140" t="s">
        <v>155</v>
      </c>
      <c r="V6" s="139" t="s">
        <v>152</v>
      </c>
      <c r="W6" s="139" t="s">
        <v>153</v>
      </c>
      <c r="X6" s="141" t="s">
        <v>155</v>
      </c>
      <c r="Y6" s="139" t="s">
        <v>152</v>
      </c>
      <c r="Z6" s="139" t="s">
        <v>153</v>
      </c>
      <c r="AA6" s="19" t="s">
        <v>156</v>
      </c>
      <c r="AB6" s="139" t="s">
        <v>152</v>
      </c>
      <c r="AC6" s="139" t="s">
        <v>153</v>
      </c>
      <c r="AD6" s="22" t="s">
        <v>157</v>
      </c>
      <c r="AE6" s="142"/>
      <c r="AF6" s="142"/>
      <c r="AG6" s="142"/>
    </row>
    <row r="7" spans="1:33" s="7" customFormat="1" ht="42" customHeight="1">
      <c r="A7" s="143">
        <v>2014</v>
      </c>
      <c r="B7" s="144">
        <v>182</v>
      </c>
      <c r="C7" s="144" t="s">
        <v>119</v>
      </c>
      <c r="D7" s="144" t="s">
        <v>119</v>
      </c>
      <c r="E7" s="144">
        <v>180</v>
      </c>
      <c r="F7" s="144" t="s">
        <v>119</v>
      </c>
      <c r="G7" s="144" t="s">
        <v>119</v>
      </c>
      <c r="H7" s="144">
        <v>1</v>
      </c>
      <c r="I7" s="144" t="s">
        <v>119</v>
      </c>
      <c r="J7" s="144" t="s">
        <v>119</v>
      </c>
      <c r="K7" s="144">
        <v>1</v>
      </c>
      <c r="L7" s="144" t="s">
        <v>119</v>
      </c>
      <c r="M7" s="144" t="s">
        <v>119</v>
      </c>
      <c r="N7" s="144"/>
      <c r="O7" s="144">
        <v>179</v>
      </c>
      <c r="P7" s="144" t="s">
        <v>119</v>
      </c>
      <c r="Q7" s="144" t="s">
        <v>119</v>
      </c>
      <c r="R7" s="144">
        <v>178</v>
      </c>
      <c r="S7" s="144" t="s">
        <v>119</v>
      </c>
      <c r="T7" s="144" t="s">
        <v>119</v>
      </c>
      <c r="U7" s="56">
        <v>0</v>
      </c>
      <c r="V7" s="56" t="s">
        <v>119</v>
      </c>
      <c r="W7" s="56" t="s">
        <v>119</v>
      </c>
      <c r="X7" s="144">
        <v>1</v>
      </c>
      <c r="Y7" s="144" t="s">
        <v>119</v>
      </c>
      <c r="Z7" s="144" t="s">
        <v>119</v>
      </c>
      <c r="AA7" s="56">
        <v>0</v>
      </c>
      <c r="AB7" s="56" t="s">
        <v>119</v>
      </c>
      <c r="AC7" s="56" t="s">
        <v>119</v>
      </c>
      <c r="AD7" s="145">
        <v>98.35164835164835</v>
      </c>
    </row>
    <row r="8" spans="1:33" s="88" customFormat="1" ht="42" customHeight="1">
      <c r="A8" s="143">
        <v>2015</v>
      </c>
      <c r="B8" s="144">
        <v>189</v>
      </c>
      <c r="C8" s="144">
        <v>92</v>
      </c>
      <c r="D8" s="144">
        <v>97</v>
      </c>
      <c r="E8" s="144">
        <v>187</v>
      </c>
      <c r="F8" s="144">
        <v>92</v>
      </c>
      <c r="G8" s="144">
        <v>95</v>
      </c>
      <c r="H8" s="144">
        <v>2</v>
      </c>
      <c r="I8" s="144" t="s">
        <v>119</v>
      </c>
      <c r="J8" s="144">
        <v>2</v>
      </c>
      <c r="K8" s="144" t="s">
        <v>119</v>
      </c>
      <c r="L8" s="144" t="s">
        <v>119</v>
      </c>
      <c r="M8" s="144" t="s">
        <v>119</v>
      </c>
      <c r="N8" s="144"/>
      <c r="O8" s="144">
        <v>187</v>
      </c>
      <c r="P8" s="144">
        <v>92</v>
      </c>
      <c r="Q8" s="144">
        <v>95</v>
      </c>
      <c r="R8" s="144">
        <v>187</v>
      </c>
      <c r="S8" s="144">
        <v>92</v>
      </c>
      <c r="T8" s="144">
        <v>95</v>
      </c>
      <c r="U8" s="56">
        <v>0</v>
      </c>
      <c r="V8" s="56">
        <v>0</v>
      </c>
      <c r="W8" s="56">
        <v>0</v>
      </c>
      <c r="X8" s="144" t="s">
        <v>119</v>
      </c>
      <c r="Y8" s="144" t="s">
        <v>119</v>
      </c>
      <c r="Z8" s="144" t="s">
        <v>119</v>
      </c>
      <c r="AA8" s="56">
        <v>0</v>
      </c>
      <c r="AB8" s="56">
        <v>0</v>
      </c>
      <c r="AC8" s="56">
        <v>0</v>
      </c>
      <c r="AD8" s="145">
        <v>98.941798941798936</v>
      </c>
    </row>
    <row r="9" spans="1:33" s="88" customFormat="1" ht="42" customHeight="1">
      <c r="A9" s="143">
        <v>2016</v>
      </c>
      <c r="B9" s="144">
        <v>151</v>
      </c>
      <c r="C9" s="144">
        <v>79</v>
      </c>
      <c r="D9" s="144">
        <v>72</v>
      </c>
      <c r="E9" s="144">
        <v>146</v>
      </c>
      <c r="F9" s="144">
        <v>79</v>
      </c>
      <c r="G9" s="144">
        <v>67</v>
      </c>
      <c r="H9" s="144">
        <v>2</v>
      </c>
      <c r="I9" s="144" t="s">
        <v>118</v>
      </c>
      <c r="J9" s="144">
        <v>2</v>
      </c>
      <c r="K9" s="144">
        <v>3</v>
      </c>
      <c r="L9" s="144" t="s">
        <v>118</v>
      </c>
      <c r="M9" s="144">
        <v>3</v>
      </c>
      <c r="N9" s="144"/>
      <c r="O9" s="144">
        <v>147</v>
      </c>
      <c r="P9" s="144">
        <v>79</v>
      </c>
      <c r="Q9" s="144">
        <v>68</v>
      </c>
      <c r="R9" s="144">
        <v>144</v>
      </c>
      <c r="S9" s="144">
        <v>79</v>
      </c>
      <c r="T9" s="144">
        <v>65</v>
      </c>
      <c r="U9" s="56">
        <v>0</v>
      </c>
      <c r="V9" s="56">
        <v>0</v>
      </c>
      <c r="W9" s="56">
        <v>0</v>
      </c>
      <c r="X9" s="144">
        <v>3</v>
      </c>
      <c r="Y9" s="56">
        <v>0</v>
      </c>
      <c r="Z9" s="144">
        <v>3</v>
      </c>
      <c r="AA9" s="56">
        <v>0</v>
      </c>
      <c r="AB9" s="56">
        <v>0</v>
      </c>
      <c r="AC9" s="56">
        <v>0</v>
      </c>
      <c r="AD9" s="145">
        <v>97</v>
      </c>
    </row>
    <row r="10" spans="1:33" s="88" customFormat="1" ht="42" customHeight="1">
      <c r="A10" s="143">
        <v>2017</v>
      </c>
      <c r="B10" s="144">
        <v>169</v>
      </c>
      <c r="C10" s="144">
        <v>92</v>
      </c>
      <c r="D10" s="144">
        <v>77</v>
      </c>
      <c r="E10" s="144">
        <v>165</v>
      </c>
      <c r="F10" s="144">
        <v>90</v>
      </c>
      <c r="G10" s="144">
        <v>75</v>
      </c>
      <c r="H10" s="144">
        <v>4</v>
      </c>
      <c r="I10" s="144">
        <v>2</v>
      </c>
      <c r="J10" s="144">
        <v>2</v>
      </c>
      <c r="K10" s="56">
        <v>0</v>
      </c>
      <c r="L10" s="56">
        <v>0</v>
      </c>
      <c r="M10" s="56">
        <v>0</v>
      </c>
      <c r="N10" s="144"/>
      <c r="O10" s="144">
        <v>165</v>
      </c>
      <c r="P10" s="144">
        <v>90</v>
      </c>
      <c r="Q10" s="144">
        <v>75</v>
      </c>
      <c r="R10" s="144">
        <v>165</v>
      </c>
      <c r="S10" s="144">
        <v>90</v>
      </c>
      <c r="T10" s="144">
        <v>75</v>
      </c>
      <c r="U10" s="56">
        <v>0</v>
      </c>
      <c r="V10" s="56">
        <v>0</v>
      </c>
      <c r="W10" s="56">
        <v>0</v>
      </c>
      <c r="X10" s="56">
        <v>0</v>
      </c>
      <c r="Y10" s="56">
        <v>0</v>
      </c>
      <c r="Z10" s="56">
        <v>0</v>
      </c>
      <c r="AA10" s="56">
        <v>0</v>
      </c>
      <c r="AB10" s="56">
        <v>0</v>
      </c>
      <c r="AC10" s="56">
        <v>0</v>
      </c>
      <c r="AD10" s="146">
        <f>O10/B10*100</f>
        <v>97.633136094674555</v>
      </c>
    </row>
    <row r="11" spans="1:33" s="88" customFormat="1" ht="42" customHeight="1">
      <c r="A11" s="143">
        <v>2018</v>
      </c>
      <c r="B11" s="144">
        <v>166</v>
      </c>
      <c r="C11" s="144">
        <v>80</v>
      </c>
      <c r="D11" s="144">
        <v>86</v>
      </c>
      <c r="E11" s="144">
        <v>164</v>
      </c>
      <c r="F11" s="144">
        <v>80</v>
      </c>
      <c r="G11" s="144">
        <v>84</v>
      </c>
      <c r="H11" s="144">
        <v>2</v>
      </c>
      <c r="I11" s="144">
        <v>0</v>
      </c>
      <c r="J11" s="144">
        <v>2</v>
      </c>
      <c r="K11" s="144">
        <v>0</v>
      </c>
      <c r="L11" s="144">
        <v>0</v>
      </c>
      <c r="M11" s="144">
        <v>0</v>
      </c>
      <c r="N11" s="144"/>
      <c r="O11" s="144">
        <v>163</v>
      </c>
      <c r="P11" s="144">
        <v>80</v>
      </c>
      <c r="Q11" s="144">
        <v>83</v>
      </c>
      <c r="R11" s="144">
        <v>162</v>
      </c>
      <c r="S11" s="144">
        <v>80</v>
      </c>
      <c r="T11" s="144">
        <v>82</v>
      </c>
      <c r="U11" s="144">
        <v>1</v>
      </c>
      <c r="V11" s="144">
        <v>0</v>
      </c>
      <c r="W11" s="144">
        <v>1</v>
      </c>
      <c r="X11" s="144">
        <v>0</v>
      </c>
      <c r="Y11" s="144">
        <v>0</v>
      </c>
      <c r="Z11" s="144">
        <v>0</v>
      </c>
      <c r="AA11" s="144">
        <v>0</v>
      </c>
      <c r="AB11" s="144">
        <v>0</v>
      </c>
      <c r="AC11" s="144">
        <v>0</v>
      </c>
      <c r="AD11" s="146">
        <v>98.192771084337352</v>
      </c>
    </row>
    <row r="12" spans="1:33" s="91" customFormat="1" ht="42" customHeight="1">
      <c r="A12" s="364">
        <v>2019</v>
      </c>
      <c r="B12" s="147">
        <f>SUM(B13:B19)</f>
        <v>154</v>
      </c>
      <c r="C12" s="147">
        <f t="shared" ref="C12:M12" si="0">SUM(C13:C19)</f>
        <v>77</v>
      </c>
      <c r="D12" s="147">
        <f t="shared" si="0"/>
        <v>77</v>
      </c>
      <c r="E12" s="147">
        <f t="shared" si="0"/>
        <v>151</v>
      </c>
      <c r="F12" s="147">
        <f t="shared" si="0"/>
        <v>77</v>
      </c>
      <c r="G12" s="147">
        <f t="shared" si="0"/>
        <v>74</v>
      </c>
      <c r="H12" s="147">
        <f t="shared" si="0"/>
        <v>3</v>
      </c>
      <c r="I12" s="147">
        <f t="shared" si="0"/>
        <v>0</v>
      </c>
      <c r="J12" s="147">
        <f t="shared" si="0"/>
        <v>3</v>
      </c>
      <c r="K12" s="147">
        <f t="shared" si="0"/>
        <v>0</v>
      </c>
      <c r="L12" s="147">
        <f t="shared" si="0"/>
        <v>0</v>
      </c>
      <c r="M12" s="147">
        <f t="shared" si="0"/>
        <v>0</v>
      </c>
      <c r="N12" s="147"/>
      <c r="O12" s="147">
        <f t="shared" ref="O12:AC12" si="1">SUM(O13:O19)</f>
        <v>150</v>
      </c>
      <c r="P12" s="147">
        <f t="shared" si="1"/>
        <v>76</v>
      </c>
      <c r="Q12" s="147">
        <f t="shared" si="1"/>
        <v>74</v>
      </c>
      <c r="R12" s="147">
        <f t="shared" si="1"/>
        <v>150</v>
      </c>
      <c r="S12" s="147">
        <f t="shared" si="1"/>
        <v>76</v>
      </c>
      <c r="T12" s="147">
        <f t="shared" si="1"/>
        <v>74</v>
      </c>
      <c r="U12" s="147">
        <f t="shared" si="1"/>
        <v>0</v>
      </c>
      <c r="V12" s="147">
        <f t="shared" si="1"/>
        <v>0</v>
      </c>
      <c r="W12" s="147">
        <f t="shared" si="1"/>
        <v>0</v>
      </c>
      <c r="X12" s="147">
        <f t="shared" si="1"/>
        <v>0</v>
      </c>
      <c r="Y12" s="147">
        <f t="shared" si="1"/>
        <v>0</v>
      </c>
      <c r="Z12" s="147">
        <f t="shared" si="1"/>
        <v>0</v>
      </c>
      <c r="AA12" s="147">
        <f t="shared" si="1"/>
        <v>0</v>
      </c>
      <c r="AB12" s="147">
        <f t="shared" si="1"/>
        <v>0</v>
      </c>
      <c r="AC12" s="147">
        <f t="shared" si="1"/>
        <v>0</v>
      </c>
      <c r="AD12" s="148">
        <f>O12/B12*100</f>
        <v>97.402597402597408</v>
      </c>
    </row>
    <row r="13" spans="1:33" s="88" customFormat="1" ht="42" customHeight="1">
      <c r="A13" s="371" t="s">
        <v>458</v>
      </c>
      <c r="B13" s="144">
        <f>SUM(C13:D13)</f>
        <v>72</v>
      </c>
      <c r="C13" s="144">
        <f>SUM(F13,I13,L13)</f>
        <v>31</v>
      </c>
      <c r="D13" s="144">
        <f>SUM(G13,J13,M13)</f>
        <v>41</v>
      </c>
      <c r="E13" s="144">
        <f>SUM(F13:G13)</f>
        <v>70</v>
      </c>
      <c r="F13" s="144">
        <v>31</v>
      </c>
      <c r="G13" s="144">
        <v>39</v>
      </c>
      <c r="H13" s="144">
        <f>SUM(I13:J13)</f>
        <v>2</v>
      </c>
      <c r="I13" s="56">
        <v>0</v>
      </c>
      <c r="J13" s="144">
        <v>2</v>
      </c>
      <c r="K13" s="56">
        <f>SUM(L13:M13)</f>
        <v>0</v>
      </c>
      <c r="L13" s="56">
        <v>0</v>
      </c>
      <c r="M13" s="56">
        <v>0</v>
      </c>
      <c r="N13" s="144"/>
      <c r="O13" s="144">
        <f>SUM(P13:Q13)</f>
        <v>70</v>
      </c>
      <c r="P13" s="144">
        <f>SUM(S13,V13,Y13,AB13)</f>
        <v>31</v>
      </c>
      <c r="Q13" s="144">
        <f>SUM(T13,W13,Z13,AC13)</f>
        <v>39</v>
      </c>
      <c r="R13" s="144">
        <f>SUM(S13:T13)</f>
        <v>70</v>
      </c>
      <c r="S13" s="144">
        <v>31</v>
      </c>
      <c r="T13" s="144">
        <v>39</v>
      </c>
      <c r="U13" s="56">
        <f t="shared" ref="U13:U19" si="2">SUM(V13:W13)</f>
        <v>0</v>
      </c>
      <c r="V13" s="56">
        <v>0</v>
      </c>
      <c r="W13" s="56">
        <v>0</v>
      </c>
      <c r="X13" s="56">
        <f>SUM(Y13:Z13)</f>
        <v>0</v>
      </c>
      <c r="Y13" s="56">
        <v>0</v>
      </c>
      <c r="Z13" s="56">
        <v>0</v>
      </c>
      <c r="AA13" s="56">
        <f>SUM(AB13:AC13)</f>
        <v>0</v>
      </c>
      <c r="AB13" s="56">
        <v>0</v>
      </c>
      <c r="AC13" s="56">
        <v>0</v>
      </c>
      <c r="AD13" s="148">
        <f>O13/B13*100</f>
        <v>97.222222222222214</v>
      </c>
    </row>
    <row r="14" spans="1:33" s="88" customFormat="1" ht="42" customHeight="1">
      <c r="A14" s="371" t="s">
        <v>459</v>
      </c>
      <c r="B14" s="144">
        <f t="shared" ref="B14:B19" si="3">SUM(C14:D14)</f>
        <v>13</v>
      </c>
      <c r="C14" s="144">
        <f t="shared" ref="C14:D19" si="4">SUM(F14,I14,L14)</f>
        <v>9</v>
      </c>
      <c r="D14" s="144">
        <f t="shared" si="4"/>
        <v>4</v>
      </c>
      <c r="E14" s="144">
        <f t="shared" ref="E14:E19" si="5">SUM(F14:G14)</f>
        <v>13</v>
      </c>
      <c r="F14" s="144">
        <v>9</v>
      </c>
      <c r="G14" s="144">
        <v>4</v>
      </c>
      <c r="H14" s="144">
        <f t="shared" ref="H14:H19" si="6">SUM(I14:J14)</f>
        <v>0</v>
      </c>
      <c r="I14" s="56">
        <v>0</v>
      </c>
      <c r="J14" s="56">
        <v>0</v>
      </c>
      <c r="K14" s="56">
        <f t="shared" ref="K14:K19" si="7">SUM(L14:M14)</f>
        <v>0</v>
      </c>
      <c r="L14" s="56">
        <v>0</v>
      </c>
      <c r="M14" s="56">
        <v>0</v>
      </c>
      <c r="N14" s="144"/>
      <c r="O14" s="144">
        <f t="shared" ref="O14:O19" si="8">SUM(P14:Q14)</f>
        <v>13</v>
      </c>
      <c r="P14" s="144">
        <f t="shared" ref="P14:Q19" si="9">SUM(S14,V14,Y14,AB14)</f>
        <v>9</v>
      </c>
      <c r="Q14" s="144">
        <f t="shared" si="9"/>
        <v>4</v>
      </c>
      <c r="R14" s="144">
        <f t="shared" ref="R14:R19" si="10">SUM(S14:T14)</f>
        <v>13</v>
      </c>
      <c r="S14" s="144">
        <v>9</v>
      </c>
      <c r="T14" s="144">
        <v>4</v>
      </c>
      <c r="U14" s="56">
        <f t="shared" si="2"/>
        <v>0</v>
      </c>
      <c r="V14" s="56">
        <v>0</v>
      </c>
      <c r="W14" s="56">
        <v>0</v>
      </c>
      <c r="X14" s="56">
        <f t="shared" ref="X14:X19" si="11">SUM(Y14:Z14)</f>
        <v>0</v>
      </c>
      <c r="Y14" s="56">
        <v>0</v>
      </c>
      <c r="Z14" s="56">
        <v>0</v>
      </c>
      <c r="AA14" s="56">
        <f t="shared" ref="AA14:AA19" si="12">SUM(AB14:AC14)</f>
        <v>0</v>
      </c>
      <c r="AB14" s="56">
        <v>0</v>
      </c>
      <c r="AC14" s="56">
        <v>0</v>
      </c>
      <c r="AD14" s="148">
        <f t="shared" ref="AD14:AD19" si="13">O14/B14*100</f>
        <v>100</v>
      </c>
    </row>
    <row r="15" spans="1:33" s="88" customFormat="1" ht="42" customHeight="1">
      <c r="A15" s="371" t="s">
        <v>460</v>
      </c>
      <c r="B15" s="144">
        <f t="shared" si="3"/>
        <v>8</v>
      </c>
      <c r="C15" s="144">
        <f t="shared" si="4"/>
        <v>5</v>
      </c>
      <c r="D15" s="144">
        <f t="shared" si="4"/>
        <v>3</v>
      </c>
      <c r="E15" s="144">
        <f t="shared" si="5"/>
        <v>8</v>
      </c>
      <c r="F15" s="144">
        <v>5</v>
      </c>
      <c r="G15" s="144">
        <v>3</v>
      </c>
      <c r="H15" s="144">
        <f t="shared" si="6"/>
        <v>0</v>
      </c>
      <c r="I15" s="56">
        <v>0</v>
      </c>
      <c r="J15" s="56">
        <v>0</v>
      </c>
      <c r="K15" s="56">
        <f t="shared" si="7"/>
        <v>0</v>
      </c>
      <c r="L15" s="56">
        <v>0</v>
      </c>
      <c r="M15" s="56">
        <v>0</v>
      </c>
      <c r="N15" s="144"/>
      <c r="O15" s="144">
        <f t="shared" si="8"/>
        <v>8</v>
      </c>
      <c r="P15" s="144">
        <f t="shared" si="9"/>
        <v>5</v>
      </c>
      <c r="Q15" s="144">
        <f t="shared" si="9"/>
        <v>3</v>
      </c>
      <c r="R15" s="144">
        <f t="shared" si="10"/>
        <v>8</v>
      </c>
      <c r="S15" s="144">
        <v>5</v>
      </c>
      <c r="T15" s="144">
        <v>3</v>
      </c>
      <c r="U15" s="56">
        <f t="shared" si="2"/>
        <v>0</v>
      </c>
      <c r="V15" s="56">
        <v>0</v>
      </c>
      <c r="W15" s="56">
        <v>0</v>
      </c>
      <c r="X15" s="56">
        <f t="shared" si="11"/>
        <v>0</v>
      </c>
      <c r="Y15" s="56">
        <v>0</v>
      </c>
      <c r="Z15" s="56">
        <v>0</v>
      </c>
      <c r="AA15" s="56">
        <f t="shared" si="12"/>
        <v>0</v>
      </c>
      <c r="AB15" s="56">
        <v>0</v>
      </c>
      <c r="AC15" s="56">
        <v>0</v>
      </c>
      <c r="AD15" s="148">
        <f t="shared" si="13"/>
        <v>100</v>
      </c>
    </row>
    <row r="16" spans="1:33" s="88" customFormat="1" ht="42" customHeight="1">
      <c r="A16" s="371" t="s">
        <v>461</v>
      </c>
      <c r="B16" s="144">
        <f t="shared" si="3"/>
        <v>37</v>
      </c>
      <c r="C16" s="144">
        <f t="shared" si="4"/>
        <v>22</v>
      </c>
      <c r="D16" s="144">
        <f t="shared" si="4"/>
        <v>15</v>
      </c>
      <c r="E16" s="144">
        <f t="shared" si="5"/>
        <v>37</v>
      </c>
      <c r="F16" s="144">
        <v>22</v>
      </c>
      <c r="G16" s="144">
        <v>15</v>
      </c>
      <c r="H16" s="144">
        <f t="shared" si="6"/>
        <v>0</v>
      </c>
      <c r="I16" s="56">
        <v>0</v>
      </c>
      <c r="J16" s="56">
        <v>0</v>
      </c>
      <c r="K16" s="56">
        <f t="shared" si="7"/>
        <v>0</v>
      </c>
      <c r="L16" s="56">
        <v>0</v>
      </c>
      <c r="M16" s="56">
        <v>0</v>
      </c>
      <c r="N16" s="144"/>
      <c r="O16" s="144">
        <f t="shared" si="8"/>
        <v>36</v>
      </c>
      <c r="P16" s="144">
        <f t="shared" si="9"/>
        <v>21</v>
      </c>
      <c r="Q16" s="144">
        <f t="shared" si="9"/>
        <v>15</v>
      </c>
      <c r="R16" s="144">
        <f t="shared" si="10"/>
        <v>36</v>
      </c>
      <c r="S16" s="144">
        <v>21</v>
      </c>
      <c r="T16" s="144">
        <v>15</v>
      </c>
      <c r="U16" s="56">
        <f t="shared" si="2"/>
        <v>0</v>
      </c>
      <c r="V16" s="56">
        <v>0</v>
      </c>
      <c r="W16" s="56">
        <v>0</v>
      </c>
      <c r="X16" s="56">
        <f t="shared" si="11"/>
        <v>0</v>
      </c>
      <c r="Y16" s="56">
        <v>0</v>
      </c>
      <c r="Z16" s="56">
        <v>0</v>
      </c>
      <c r="AA16" s="56">
        <f t="shared" si="12"/>
        <v>0</v>
      </c>
      <c r="AB16" s="56">
        <v>0</v>
      </c>
      <c r="AC16" s="56">
        <v>0</v>
      </c>
      <c r="AD16" s="148">
        <f t="shared" si="13"/>
        <v>97.297297297297305</v>
      </c>
    </row>
    <row r="17" spans="1:31" s="91" customFormat="1" ht="42" customHeight="1">
      <c r="A17" s="371" t="s">
        <v>462</v>
      </c>
      <c r="B17" s="144">
        <f t="shared" si="3"/>
        <v>11</v>
      </c>
      <c r="C17" s="144">
        <f t="shared" si="4"/>
        <v>5</v>
      </c>
      <c r="D17" s="144">
        <f t="shared" si="4"/>
        <v>6</v>
      </c>
      <c r="E17" s="144">
        <f t="shared" si="5"/>
        <v>10</v>
      </c>
      <c r="F17" s="149">
        <v>5</v>
      </c>
      <c r="G17" s="149">
        <v>5</v>
      </c>
      <c r="H17" s="144">
        <f t="shared" si="6"/>
        <v>1</v>
      </c>
      <c r="I17" s="56">
        <v>0</v>
      </c>
      <c r="J17" s="56">
        <v>1</v>
      </c>
      <c r="K17" s="56">
        <f t="shared" si="7"/>
        <v>0</v>
      </c>
      <c r="L17" s="56">
        <v>0</v>
      </c>
      <c r="M17" s="56">
        <v>0</v>
      </c>
      <c r="N17" s="60"/>
      <c r="O17" s="144">
        <f t="shared" si="8"/>
        <v>10</v>
      </c>
      <c r="P17" s="144">
        <f t="shared" si="9"/>
        <v>5</v>
      </c>
      <c r="Q17" s="144">
        <f t="shared" si="9"/>
        <v>5</v>
      </c>
      <c r="R17" s="144">
        <f t="shared" si="10"/>
        <v>10</v>
      </c>
      <c r="S17" s="149">
        <v>5</v>
      </c>
      <c r="T17" s="149">
        <v>5</v>
      </c>
      <c r="U17" s="56">
        <f t="shared" si="2"/>
        <v>0</v>
      </c>
      <c r="V17" s="56">
        <v>0</v>
      </c>
      <c r="W17" s="56">
        <v>0</v>
      </c>
      <c r="X17" s="56">
        <f t="shared" si="11"/>
        <v>0</v>
      </c>
      <c r="Y17" s="56">
        <v>0</v>
      </c>
      <c r="Z17" s="56">
        <v>0</v>
      </c>
      <c r="AA17" s="56">
        <f t="shared" si="12"/>
        <v>0</v>
      </c>
      <c r="AB17" s="56">
        <v>0</v>
      </c>
      <c r="AC17" s="56">
        <v>0</v>
      </c>
      <c r="AD17" s="148">
        <f t="shared" si="13"/>
        <v>90.909090909090907</v>
      </c>
      <c r="AE17" s="88"/>
    </row>
    <row r="18" spans="1:31" s="93" customFormat="1" ht="42" customHeight="1">
      <c r="A18" s="371" t="s">
        <v>463</v>
      </c>
      <c r="B18" s="144">
        <f t="shared" si="3"/>
        <v>9</v>
      </c>
      <c r="C18" s="144">
        <f t="shared" si="4"/>
        <v>3</v>
      </c>
      <c r="D18" s="144">
        <f t="shared" si="4"/>
        <v>6</v>
      </c>
      <c r="E18" s="144">
        <f t="shared" si="5"/>
        <v>9</v>
      </c>
      <c r="F18" s="60">
        <v>3</v>
      </c>
      <c r="G18" s="60">
        <v>6</v>
      </c>
      <c r="H18" s="144">
        <f t="shared" si="6"/>
        <v>0</v>
      </c>
      <c r="I18" s="56">
        <v>0</v>
      </c>
      <c r="J18" s="56">
        <v>0</v>
      </c>
      <c r="K18" s="56">
        <f t="shared" si="7"/>
        <v>0</v>
      </c>
      <c r="L18" s="56">
        <v>0</v>
      </c>
      <c r="M18" s="56">
        <v>0</v>
      </c>
      <c r="N18" s="60"/>
      <c r="O18" s="144">
        <f t="shared" si="8"/>
        <v>9</v>
      </c>
      <c r="P18" s="144">
        <f t="shared" si="9"/>
        <v>3</v>
      </c>
      <c r="Q18" s="144">
        <f t="shared" si="9"/>
        <v>6</v>
      </c>
      <c r="R18" s="144">
        <f t="shared" si="10"/>
        <v>9</v>
      </c>
      <c r="S18" s="60">
        <v>3</v>
      </c>
      <c r="T18" s="60">
        <v>6</v>
      </c>
      <c r="U18" s="56">
        <f t="shared" si="2"/>
        <v>0</v>
      </c>
      <c r="V18" s="56">
        <v>0</v>
      </c>
      <c r="W18" s="56">
        <v>0</v>
      </c>
      <c r="X18" s="56">
        <f t="shared" si="11"/>
        <v>0</v>
      </c>
      <c r="Y18" s="56">
        <v>0</v>
      </c>
      <c r="Z18" s="56">
        <v>0</v>
      </c>
      <c r="AA18" s="56">
        <f t="shared" si="12"/>
        <v>0</v>
      </c>
      <c r="AB18" s="56">
        <v>0</v>
      </c>
      <c r="AC18" s="56">
        <v>0</v>
      </c>
      <c r="AD18" s="148">
        <f t="shared" si="13"/>
        <v>100</v>
      </c>
      <c r="AE18" s="88"/>
    </row>
    <row r="19" spans="1:31" s="93" customFormat="1" ht="42" customHeight="1" thickBot="1">
      <c r="A19" s="150" t="s">
        <v>39</v>
      </c>
      <c r="B19" s="151">
        <f t="shared" si="3"/>
        <v>4</v>
      </c>
      <c r="C19" s="152">
        <f t="shared" si="4"/>
        <v>2</v>
      </c>
      <c r="D19" s="152">
        <f t="shared" si="4"/>
        <v>2</v>
      </c>
      <c r="E19" s="73">
        <f t="shared" si="5"/>
        <v>4</v>
      </c>
      <c r="F19" s="73">
        <v>2</v>
      </c>
      <c r="G19" s="73">
        <v>2</v>
      </c>
      <c r="H19" s="152">
        <f t="shared" si="6"/>
        <v>0</v>
      </c>
      <c r="I19" s="72">
        <v>0</v>
      </c>
      <c r="J19" s="72">
        <v>0</v>
      </c>
      <c r="K19" s="72">
        <f t="shared" si="7"/>
        <v>0</v>
      </c>
      <c r="L19" s="72">
        <v>0</v>
      </c>
      <c r="M19" s="72">
        <v>0</v>
      </c>
      <c r="N19" s="153"/>
      <c r="O19" s="152">
        <f t="shared" si="8"/>
        <v>4</v>
      </c>
      <c r="P19" s="152">
        <f t="shared" si="9"/>
        <v>2</v>
      </c>
      <c r="Q19" s="152">
        <f t="shared" si="9"/>
        <v>2</v>
      </c>
      <c r="R19" s="152">
        <f t="shared" si="10"/>
        <v>4</v>
      </c>
      <c r="S19" s="73">
        <v>2</v>
      </c>
      <c r="T19" s="73">
        <v>2</v>
      </c>
      <c r="U19" s="72">
        <f t="shared" si="2"/>
        <v>0</v>
      </c>
      <c r="V19" s="72">
        <v>0</v>
      </c>
      <c r="W19" s="72">
        <v>0</v>
      </c>
      <c r="X19" s="72">
        <f t="shared" si="11"/>
        <v>0</v>
      </c>
      <c r="Y19" s="72">
        <v>0</v>
      </c>
      <c r="Z19" s="72">
        <v>0</v>
      </c>
      <c r="AA19" s="72">
        <f t="shared" si="12"/>
        <v>0</v>
      </c>
      <c r="AB19" s="72">
        <v>0</v>
      </c>
      <c r="AC19" s="72">
        <v>0</v>
      </c>
      <c r="AD19" s="154">
        <f t="shared" si="13"/>
        <v>100</v>
      </c>
      <c r="AE19" s="88"/>
    </row>
    <row r="20" spans="1:31" ht="12" customHeight="1" thickTop="1">
      <c r="A20" s="155" t="s">
        <v>158</v>
      </c>
      <c r="B20" s="156"/>
      <c r="C20" s="156"/>
      <c r="D20" s="156"/>
      <c r="E20" s="93"/>
      <c r="F20" s="93"/>
      <c r="G20" s="93"/>
      <c r="H20" s="93"/>
      <c r="I20" s="93"/>
      <c r="J20" s="93"/>
      <c r="K20" s="93"/>
      <c r="L20" s="93"/>
      <c r="M20" s="93"/>
      <c r="N20" s="157"/>
      <c r="O20" s="93"/>
      <c r="P20" s="93"/>
      <c r="Q20" s="93"/>
      <c r="R20" s="93"/>
      <c r="S20" s="93"/>
      <c r="T20" s="93"/>
      <c r="U20" s="93"/>
      <c r="V20" s="93"/>
      <c r="W20" s="93"/>
      <c r="X20" s="93"/>
    </row>
    <row r="21" spans="1:31">
      <c r="A21" s="93"/>
      <c r="B21" s="41"/>
      <c r="C21" s="41"/>
      <c r="D21" s="41"/>
      <c r="N21" s="41"/>
    </row>
    <row r="22" spans="1:31">
      <c r="A22" s="93"/>
      <c r="B22" s="41"/>
      <c r="C22" s="41"/>
      <c r="D22" s="41"/>
      <c r="N22" s="41"/>
    </row>
    <row r="23" spans="1:31">
      <c r="A23" s="93"/>
      <c r="B23" s="41"/>
      <c r="C23" s="41"/>
      <c r="D23" s="41"/>
      <c r="N23" s="41"/>
    </row>
    <row r="24" spans="1:31">
      <c r="L24" s="43"/>
      <c r="N24" s="41"/>
    </row>
    <row r="25" spans="1:31">
      <c r="L25" s="43"/>
      <c r="N25" s="41"/>
    </row>
    <row r="26" spans="1:31">
      <c r="L26" s="43"/>
      <c r="N26" s="41"/>
    </row>
    <row r="27" spans="1:31">
      <c r="L27" s="43"/>
      <c r="N27" s="41"/>
    </row>
    <row r="28" spans="1:31">
      <c r="L28" s="43"/>
      <c r="N28" s="41"/>
    </row>
    <row r="29" spans="1:31">
      <c r="L29" s="43"/>
      <c r="N29" s="41"/>
    </row>
  </sheetData>
  <mergeCells count="13">
    <mergeCell ref="U4:W4"/>
    <mergeCell ref="X4:Z4"/>
    <mergeCell ref="AA4:AC4"/>
    <mergeCell ref="A1:M1"/>
    <mergeCell ref="O1:AD1"/>
    <mergeCell ref="B3:K3"/>
    <mergeCell ref="O3:AC3"/>
    <mergeCell ref="B4:D4"/>
    <mergeCell ref="E4:G4"/>
    <mergeCell ref="H4:J4"/>
    <mergeCell ref="K4:M4"/>
    <mergeCell ref="O4:Q4"/>
    <mergeCell ref="R4:T4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zoomScaleNormal="100" zoomScaleSheetLayoutView="100" workbookViewId="0">
      <selection activeCell="K1" sqref="K1:U1"/>
    </sheetView>
  </sheetViews>
  <sheetFormatPr defaultRowHeight="13.5"/>
  <cols>
    <col min="1" max="1" width="11.5546875" style="41" customWidth="1"/>
    <col min="2" max="2" width="6.44140625" style="42" customWidth="1"/>
    <col min="3" max="3" width="9.44140625" style="42" customWidth="1"/>
    <col min="4" max="4" width="10.44140625" style="42" customWidth="1"/>
    <col min="5" max="6" width="9.44140625" style="42" customWidth="1"/>
    <col min="7" max="8" width="9.44140625" style="41" customWidth="1"/>
    <col min="9" max="9" width="10.5546875" style="41" customWidth="1"/>
    <col min="10" max="10" width="2.77734375" style="42" customWidth="1"/>
    <col min="11" max="13" width="9.44140625" style="41" customWidth="1"/>
    <col min="14" max="14" width="12.6640625" style="41" customWidth="1"/>
    <col min="15" max="21" width="10" style="41" customWidth="1"/>
    <col min="22" max="16384" width="8.88671875" style="41"/>
  </cols>
  <sheetData>
    <row r="1" spans="1:21" s="2" customFormat="1" ht="45" customHeight="1">
      <c r="A1" s="434" t="s">
        <v>159</v>
      </c>
      <c r="B1" s="434"/>
      <c r="C1" s="434"/>
      <c r="D1" s="434"/>
      <c r="E1" s="434"/>
      <c r="F1" s="434"/>
      <c r="G1" s="434"/>
      <c r="H1" s="434"/>
      <c r="I1" s="434"/>
      <c r="J1" s="158"/>
      <c r="K1" s="434" t="s">
        <v>490</v>
      </c>
      <c r="L1" s="434"/>
      <c r="M1" s="434"/>
      <c r="N1" s="434"/>
      <c r="O1" s="434"/>
      <c r="P1" s="434"/>
      <c r="Q1" s="434"/>
      <c r="R1" s="434"/>
      <c r="S1" s="434"/>
      <c r="T1" s="434"/>
      <c r="U1" s="434"/>
    </row>
    <row r="2" spans="1:21" s="7" customFormat="1" ht="25.5" customHeight="1" thickBot="1">
      <c r="A2" s="3" t="s">
        <v>160</v>
      </c>
      <c r="B2" s="4"/>
      <c r="C2" s="4"/>
      <c r="D2" s="4"/>
      <c r="E2" s="4"/>
      <c r="F2" s="4"/>
      <c r="G2" s="3"/>
      <c r="H2" s="3"/>
      <c r="I2" s="3"/>
      <c r="K2" s="3"/>
      <c r="L2" s="4"/>
      <c r="M2" s="3"/>
      <c r="N2" s="3"/>
      <c r="O2" s="3"/>
      <c r="P2" s="3"/>
      <c r="Q2" s="3"/>
      <c r="R2" s="3"/>
      <c r="S2" s="3"/>
      <c r="T2" s="437" t="s">
        <v>161</v>
      </c>
      <c r="U2" s="437"/>
    </row>
    <row r="3" spans="1:21" s="7" customFormat="1" ht="25.5" customHeight="1" thickTop="1">
      <c r="B3" s="438" t="s">
        <v>162</v>
      </c>
      <c r="C3" s="439"/>
      <c r="D3" s="439"/>
      <c r="E3" s="439"/>
      <c r="F3" s="439"/>
      <c r="G3" s="439"/>
      <c r="H3" s="439"/>
      <c r="I3" s="439"/>
      <c r="J3" s="159"/>
      <c r="K3" s="409" t="s">
        <v>163</v>
      </c>
      <c r="L3" s="409"/>
      <c r="M3" s="409"/>
      <c r="N3" s="409"/>
      <c r="O3" s="409"/>
      <c r="P3" s="409"/>
      <c r="Q3" s="409"/>
      <c r="R3" s="409"/>
      <c r="S3" s="418"/>
      <c r="T3" s="160" t="s">
        <v>164</v>
      </c>
      <c r="U3" s="161"/>
    </row>
    <row r="4" spans="1:21" s="7" customFormat="1" ht="16.5" customHeight="1">
      <c r="A4" s="8" t="s">
        <v>68</v>
      </c>
      <c r="B4" s="440" t="s">
        <v>165</v>
      </c>
      <c r="C4" s="441"/>
      <c r="D4" s="441"/>
      <c r="E4" s="441"/>
      <c r="F4" s="441"/>
      <c r="G4" s="441"/>
      <c r="H4" s="441"/>
      <c r="I4" s="441"/>
      <c r="J4" s="162"/>
      <c r="K4" s="163"/>
      <c r="L4" s="164"/>
      <c r="M4" s="164"/>
      <c r="N4" s="164"/>
      <c r="O4" s="164"/>
      <c r="P4" s="164"/>
      <c r="Q4" s="165" t="s">
        <v>166</v>
      </c>
      <c r="R4" s="16" t="s">
        <v>167</v>
      </c>
      <c r="S4" s="16" t="s">
        <v>168</v>
      </c>
      <c r="T4" s="17" t="s">
        <v>169</v>
      </c>
      <c r="U4" s="16" t="s">
        <v>170</v>
      </c>
    </row>
    <row r="5" spans="1:21" s="7" customFormat="1" ht="16.5" customHeight="1">
      <c r="A5" s="8" t="s">
        <v>78</v>
      </c>
      <c r="B5" s="14"/>
      <c r="C5" s="414" t="s">
        <v>171</v>
      </c>
      <c r="D5" s="415"/>
      <c r="E5" s="415"/>
      <c r="F5" s="415"/>
      <c r="G5" s="415"/>
      <c r="H5" s="415"/>
      <c r="I5" s="415"/>
      <c r="J5" s="9"/>
      <c r="K5" s="415" t="s">
        <v>172</v>
      </c>
      <c r="L5" s="415"/>
      <c r="M5" s="415"/>
      <c r="N5" s="415"/>
      <c r="O5" s="415"/>
      <c r="P5" s="416"/>
      <c r="Q5" s="12"/>
      <c r="R5" s="12"/>
      <c r="S5" s="15"/>
      <c r="T5" s="14"/>
      <c r="U5" s="12"/>
    </row>
    <row r="6" spans="1:21" s="7" customFormat="1" ht="16.5" customHeight="1">
      <c r="A6" s="8" t="s">
        <v>84</v>
      </c>
      <c r="B6" s="12" t="s">
        <v>21</v>
      </c>
      <c r="C6" s="16" t="s">
        <v>173</v>
      </c>
      <c r="D6" s="166" t="s">
        <v>174</v>
      </c>
      <c r="E6" s="16" t="s">
        <v>175</v>
      </c>
      <c r="F6" s="16" t="s">
        <v>176</v>
      </c>
      <c r="G6" s="167" t="s">
        <v>177</v>
      </c>
      <c r="H6" s="168" t="s">
        <v>178</v>
      </c>
      <c r="I6" s="17" t="s">
        <v>179</v>
      </c>
      <c r="J6" s="9"/>
      <c r="K6" s="13" t="s">
        <v>173</v>
      </c>
      <c r="L6" s="16" t="s">
        <v>180</v>
      </c>
      <c r="M6" s="16" t="s">
        <v>175</v>
      </c>
      <c r="N6" s="16" t="s">
        <v>181</v>
      </c>
      <c r="O6" s="166" t="s">
        <v>182</v>
      </c>
      <c r="P6" s="168" t="s">
        <v>178</v>
      </c>
      <c r="Q6" s="12"/>
      <c r="R6" s="12"/>
      <c r="S6" s="114"/>
      <c r="T6" s="14"/>
      <c r="U6" s="12"/>
    </row>
    <row r="7" spans="1:21" s="7" customFormat="1" ht="16.5" customHeight="1">
      <c r="A7" s="169" t="s">
        <v>25</v>
      </c>
      <c r="B7" s="114"/>
      <c r="C7" s="115" t="s">
        <v>183</v>
      </c>
      <c r="D7" s="102" t="s">
        <v>184</v>
      </c>
      <c r="E7" s="115"/>
      <c r="F7" s="114"/>
      <c r="G7" s="115"/>
      <c r="H7" s="98"/>
      <c r="I7" s="98"/>
      <c r="J7" s="102"/>
      <c r="K7" s="114" t="s">
        <v>183</v>
      </c>
      <c r="L7" s="114" t="s">
        <v>185</v>
      </c>
      <c r="M7" s="115"/>
      <c r="N7" s="115" t="s">
        <v>186</v>
      </c>
      <c r="O7" s="98"/>
      <c r="P7" s="98"/>
      <c r="Q7" s="12"/>
      <c r="R7" s="12"/>
      <c r="S7" s="15" t="s">
        <v>107</v>
      </c>
      <c r="T7" s="14" t="s">
        <v>187</v>
      </c>
      <c r="U7" s="12"/>
    </row>
    <row r="8" spans="1:21" s="7" customFormat="1" ht="16.5" customHeight="1">
      <c r="A8" s="18"/>
      <c r="B8" s="100" t="s">
        <v>29</v>
      </c>
      <c r="C8" s="99" t="s">
        <v>188</v>
      </c>
      <c r="D8" s="125" t="s">
        <v>189</v>
      </c>
      <c r="E8" s="99" t="s">
        <v>190</v>
      </c>
      <c r="F8" s="99" t="s">
        <v>191</v>
      </c>
      <c r="G8" s="99" t="s">
        <v>192</v>
      </c>
      <c r="H8" s="101" t="s">
        <v>193</v>
      </c>
      <c r="I8" s="101" t="s">
        <v>156</v>
      </c>
      <c r="J8" s="102"/>
      <c r="K8" s="100" t="s">
        <v>188</v>
      </c>
      <c r="L8" s="100" t="s">
        <v>194</v>
      </c>
      <c r="M8" s="99" t="s">
        <v>190</v>
      </c>
      <c r="N8" s="99" t="s">
        <v>195</v>
      </c>
      <c r="O8" s="101" t="s">
        <v>196</v>
      </c>
      <c r="P8" s="101" t="s">
        <v>193</v>
      </c>
      <c r="Q8" s="19" t="s">
        <v>197</v>
      </c>
      <c r="R8" s="20" t="s">
        <v>198</v>
      </c>
      <c r="S8" s="99" t="s">
        <v>112</v>
      </c>
      <c r="T8" s="99" t="s">
        <v>112</v>
      </c>
      <c r="U8" s="19" t="s">
        <v>199</v>
      </c>
    </row>
    <row r="9" spans="1:21" ht="41.25" customHeight="1">
      <c r="A9" s="15">
        <v>2014</v>
      </c>
      <c r="B9" s="170">
        <v>16</v>
      </c>
      <c r="C9" s="170">
        <v>16</v>
      </c>
      <c r="D9" s="170">
        <v>12</v>
      </c>
      <c r="E9" s="54">
        <v>0</v>
      </c>
      <c r="F9" s="170">
        <v>3</v>
      </c>
      <c r="G9" s="54">
        <v>0</v>
      </c>
      <c r="H9" s="171" t="s">
        <v>64</v>
      </c>
      <c r="I9" s="54">
        <v>0</v>
      </c>
      <c r="J9" s="54"/>
      <c r="K9" s="54">
        <v>1</v>
      </c>
      <c r="L9" s="54">
        <v>1</v>
      </c>
      <c r="M9" s="54" t="s">
        <v>119</v>
      </c>
      <c r="N9" s="54" t="s">
        <v>119</v>
      </c>
      <c r="O9" s="54" t="s">
        <v>119</v>
      </c>
      <c r="P9" s="171" t="s">
        <v>64</v>
      </c>
      <c r="Q9" s="170">
        <v>281</v>
      </c>
      <c r="R9" s="170">
        <v>29</v>
      </c>
      <c r="S9" s="170">
        <v>44</v>
      </c>
      <c r="T9" s="54">
        <v>0</v>
      </c>
      <c r="U9" s="54">
        <v>0</v>
      </c>
    </row>
    <row r="10" spans="1:21" ht="41.25" customHeight="1">
      <c r="A10" s="15">
        <v>2015</v>
      </c>
      <c r="B10" s="170">
        <v>15</v>
      </c>
      <c r="C10" s="170">
        <v>14</v>
      </c>
      <c r="D10" s="170">
        <v>11</v>
      </c>
      <c r="E10" s="54">
        <v>0</v>
      </c>
      <c r="F10" s="170">
        <v>3</v>
      </c>
      <c r="G10" s="54" t="s">
        <v>119</v>
      </c>
      <c r="H10" s="171" t="s">
        <v>64</v>
      </c>
      <c r="I10" s="170" t="s">
        <v>119</v>
      </c>
      <c r="J10" s="170"/>
      <c r="K10" s="170">
        <v>1</v>
      </c>
      <c r="L10" s="170">
        <v>1</v>
      </c>
      <c r="M10" s="54" t="s">
        <v>119</v>
      </c>
      <c r="N10" s="54" t="s">
        <v>119</v>
      </c>
      <c r="O10" s="54" t="s">
        <v>119</v>
      </c>
      <c r="P10" s="171" t="s">
        <v>64</v>
      </c>
      <c r="Q10" s="170">
        <v>1057</v>
      </c>
      <c r="R10" s="170">
        <v>32</v>
      </c>
      <c r="S10" s="170">
        <v>54</v>
      </c>
      <c r="T10" s="54" t="s">
        <v>119</v>
      </c>
      <c r="U10" s="54" t="s">
        <v>119</v>
      </c>
    </row>
    <row r="11" spans="1:21" ht="41.25" customHeight="1">
      <c r="A11" s="15">
        <v>2016</v>
      </c>
      <c r="B11" s="170">
        <v>15</v>
      </c>
      <c r="C11" s="170">
        <v>15</v>
      </c>
      <c r="D11" s="170">
        <v>7</v>
      </c>
      <c r="E11" s="170">
        <v>1</v>
      </c>
      <c r="F11" s="170">
        <v>3</v>
      </c>
      <c r="G11" s="56">
        <v>0</v>
      </c>
      <c r="H11" s="171" t="s">
        <v>64</v>
      </c>
      <c r="I11" s="170">
        <v>4</v>
      </c>
      <c r="J11" s="170"/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171" t="s">
        <v>64</v>
      </c>
      <c r="Q11" s="170">
        <v>1043</v>
      </c>
      <c r="R11" s="170">
        <v>24</v>
      </c>
      <c r="S11" s="170">
        <v>43</v>
      </c>
      <c r="T11" s="56">
        <v>0</v>
      </c>
      <c r="U11" s="56">
        <v>0</v>
      </c>
    </row>
    <row r="12" spans="1:21" ht="41.25" customHeight="1">
      <c r="A12" s="15">
        <v>2017</v>
      </c>
      <c r="B12" s="170">
        <v>14</v>
      </c>
      <c r="C12" s="170">
        <v>14</v>
      </c>
      <c r="D12" s="170">
        <v>7</v>
      </c>
      <c r="E12" s="170">
        <v>1</v>
      </c>
      <c r="F12" s="170">
        <v>3</v>
      </c>
      <c r="G12" s="56">
        <v>0</v>
      </c>
      <c r="H12" s="170">
        <v>3</v>
      </c>
      <c r="I12" s="56">
        <v>3</v>
      </c>
      <c r="J12" s="170"/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170">
        <v>1051</v>
      </c>
      <c r="R12" s="170">
        <v>25</v>
      </c>
      <c r="S12" s="170">
        <v>38</v>
      </c>
      <c r="T12" s="56">
        <v>0</v>
      </c>
      <c r="U12" s="56">
        <v>0</v>
      </c>
    </row>
    <row r="13" spans="1:21" ht="41.25" customHeight="1">
      <c r="A13" s="363">
        <v>2018</v>
      </c>
      <c r="B13" s="170">
        <v>14</v>
      </c>
      <c r="C13" s="170">
        <v>14</v>
      </c>
      <c r="D13" s="170">
        <v>7</v>
      </c>
      <c r="E13" s="170">
        <v>1</v>
      </c>
      <c r="F13" s="170">
        <v>3</v>
      </c>
      <c r="G13" s="170">
        <v>0</v>
      </c>
      <c r="H13" s="170">
        <v>3</v>
      </c>
      <c r="I13" s="170">
        <v>0</v>
      </c>
      <c r="J13" s="170"/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1150</v>
      </c>
      <c r="R13" s="170">
        <v>24</v>
      </c>
      <c r="S13" s="170">
        <v>39</v>
      </c>
      <c r="T13" s="170">
        <v>0</v>
      </c>
      <c r="U13" s="170">
        <v>0</v>
      </c>
    </row>
    <row r="14" spans="1:21" ht="41.25" customHeight="1">
      <c r="A14" s="365">
        <v>2019</v>
      </c>
      <c r="B14" s="172">
        <f>SUM(B15:B21)</f>
        <v>13</v>
      </c>
      <c r="C14" s="172">
        <f t="shared" ref="C14:U14" si="0">SUM(C15:C21)</f>
        <v>13</v>
      </c>
      <c r="D14" s="172">
        <f t="shared" si="0"/>
        <v>8</v>
      </c>
      <c r="E14" s="172">
        <f t="shared" si="0"/>
        <v>0</v>
      </c>
      <c r="F14" s="172">
        <f t="shared" si="0"/>
        <v>3</v>
      </c>
      <c r="G14" s="172">
        <f t="shared" si="0"/>
        <v>0</v>
      </c>
      <c r="H14" s="172">
        <f t="shared" si="0"/>
        <v>2</v>
      </c>
      <c r="I14" s="172">
        <f t="shared" si="0"/>
        <v>0</v>
      </c>
      <c r="J14" s="172"/>
      <c r="K14" s="172">
        <f t="shared" si="0"/>
        <v>0</v>
      </c>
      <c r="L14" s="172">
        <f t="shared" si="0"/>
        <v>0</v>
      </c>
      <c r="M14" s="172">
        <f t="shared" si="0"/>
        <v>0</v>
      </c>
      <c r="N14" s="172">
        <f t="shared" si="0"/>
        <v>0</v>
      </c>
      <c r="O14" s="172">
        <f t="shared" si="0"/>
        <v>0</v>
      </c>
      <c r="P14" s="172">
        <f t="shared" si="0"/>
        <v>0</v>
      </c>
      <c r="Q14" s="172">
        <f t="shared" si="0"/>
        <v>1058</v>
      </c>
      <c r="R14" s="172">
        <f t="shared" si="0"/>
        <v>23</v>
      </c>
      <c r="S14" s="172">
        <f t="shared" si="0"/>
        <v>37</v>
      </c>
      <c r="T14" s="172">
        <f t="shared" si="0"/>
        <v>0</v>
      </c>
      <c r="U14" s="172">
        <f t="shared" si="0"/>
        <v>0</v>
      </c>
    </row>
    <row r="15" spans="1:21" s="93" customFormat="1" ht="41.25" customHeight="1">
      <c r="A15" s="371" t="s">
        <v>33</v>
      </c>
      <c r="B15" s="173">
        <v>5</v>
      </c>
      <c r="C15" s="173">
        <v>5</v>
      </c>
      <c r="D15" s="174">
        <v>3</v>
      </c>
      <c r="E15" s="56">
        <v>0</v>
      </c>
      <c r="F15" s="174">
        <v>1</v>
      </c>
      <c r="G15" s="56">
        <v>0</v>
      </c>
      <c r="H15" s="174">
        <v>1</v>
      </c>
      <c r="I15" s="54">
        <v>0</v>
      </c>
      <c r="J15" s="54"/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174">
        <v>595</v>
      </c>
      <c r="R15" s="174">
        <v>13</v>
      </c>
      <c r="S15" s="174">
        <v>20</v>
      </c>
      <c r="T15" s="56">
        <v>0</v>
      </c>
      <c r="U15" s="56">
        <v>0</v>
      </c>
    </row>
    <row r="16" spans="1:21" ht="41.25" customHeight="1">
      <c r="A16" s="370" t="s">
        <v>464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/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  <c r="T16" s="56">
        <v>0</v>
      </c>
      <c r="U16" s="56">
        <v>0</v>
      </c>
    </row>
    <row r="17" spans="1:21" ht="41.25" customHeight="1">
      <c r="A17" s="370" t="s">
        <v>465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/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</row>
    <row r="18" spans="1:21" s="93" customFormat="1" ht="41.25" customHeight="1">
      <c r="A18" s="371" t="s">
        <v>36</v>
      </c>
      <c r="B18" s="173">
        <v>8</v>
      </c>
      <c r="C18" s="173">
        <v>8</v>
      </c>
      <c r="D18" s="174">
        <v>5</v>
      </c>
      <c r="E18" s="56">
        <v>0</v>
      </c>
      <c r="F18" s="174">
        <v>2</v>
      </c>
      <c r="G18" s="56">
        <v>0</v>
      </c>
      <c r="H18" s="174">
        <v>1</v>
      </c>
      <c r="I18" s="56">
        <v>0</v>
      </c>
      <c r="J18" s="174"/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174">
        <v>463</v>
      </c>
      <c r="R18" s="174">
        <v>10</v>
      </c>
      <c r="S18" s="174">
        <v>17</v>
      </c>
      <c r="T18" s="56">
        <v>0</v>
      </c>
      <c r="U18" s="56">
        <v>0</v>
      </c>
    </row>
    <row r="19" spans="1:21" ht="41.25" customHeight="1">
      <c r="A19" s="370" t="s">
        <v>466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/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56"/>
    </row>
    <row r="20" spans="1:21" ht="41.25" customHeight="1">
      <c r="A20" s="370" t="s">
        <v>467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/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/>
    </row>
    <row r="21" spans="1:21" ht="41.25" customHeight="1" thickBot="1">
      <c r="A21" s="33" t="s">
        <v>39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56"/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/>
    </row>
    <row r="22" spans="1:21" ht="12" customHeight="1" thickTop="1">
      <c r="A22" s="36" t="s">
        <v>158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21">
      <c r="J23" s="41"/>
      <c r="L23" s="42"/>
      <c r="S23" s="175"/>
      <c r="T23" s="175"/>
      <c r="U23" s="175"/>
    </row>
    <row r="24" spans="1:21">
      <c r="B24" s="41"/>
      <c r="C24" s="41"/>
      <c r="D24" s="41"/>
      <c r="E24" s="41"/>
      <c r="F24" s="41"/>
      <c r="J24" s="41"/>
    </row>
    <row r="25" spans="1:21">
      <c r="B25" s="41"/>
      <c r="C25" s="41"/>
      <c r="D25" s="41"/>
      <c r="E25" s="41"/>
      <c r="F25" s="41"/>
      <c r="J25" s="41"/>
    </row>
    <row r="26" spans="1:21">
      <c r="B26" s="41"/>
      <c r="C26" s="41"/>
      <c r="D26" s="41"/>
      <c r="E26" s="41"/>
      <c r="F26" s="41"/>
      <c r="J26" s="41"/>
    </row>
    <row r="27" spans="1:21">
      <c r="B27" s="41"/>
      <c r="C27" s="41"/>
      <c r="D27" s="41"/>
      <c r="E27" s="41"/>
      <c r="F27" s="41"/>
      <c r="J27" s="41"/>
    </row>
    <row r="28" spans="1:21">
      <c r="J28" s="41"/>
      <c r="K28" s="42"/>
      <c r="R28" s="175"/>
      <c r="S28" s="175"/>
      <c r="T28" s="175"/>
    </row>
    <row r="29" spans="1:21">
      <c r="J29" s="41"/>
      <c r="K29" s="42"/>
      <c r="R29" s="175"/>
      <c r="S29" s="175"/>
      <c r="T29" s="175"/>
    </row>
    <row r="30" spans="1:21">
      <c r="J30" s="41"/>
      <c r="K30" s="42"/>
      <c r="R30" s="175"/>
      <c r="S30" s="175"/>
      <c r="T30" s="175"/>
    </row>
    <row r="31" spans="1:21">
      <c r="J31" s="41"/>
      <c r="K31" s="42"/>
      <c r="R31" s="175"/>
      <c r="S31" s="175"/>
      <c r="T31" s="175"/>
    </row>
    <row r="32" spans="1:21">
      <c r="J32" s="41"/>
      <c r="K32" s="42"/>
      <c r="Q32" s="175"/>
      <c r="R32" s="175"/>
      <c r="S32" s="175"/>
    </row>
    <row r="33" spans="10:19">
      <c r="J33" s="41"/>
      <c r="K33" s="42"/>
      <c r="Q33" s="175"/>
      <c r="R33" s="175"/>
      <c r="S33" s="175"/>
    </row>
    <row r="34" spans="10:19">
      <c r="J34" s="41"/>
      <c r="K34" s="42"/>
      <c r="Q34" s="175"/>
      <c r="R34" s="175"/>
      <c r="S34" s="175"/>
    </row>
    <row r="35" spans="10:19">
      <c r="J35" s="41"/>
      <c r="K35" s="42"/>
      <c r="Q35" s="175"/>
      <c r="R35" s="175"/>
      <c r="S35" s="175"/>
    </row>
    <row r="36" spans="10:19">
      <c r="P36" s="175"/>
      <c r="Q36" s="175"/>
      <c r="R36" s="175"/>
    </row>
    <row r="37" spans="10:19">
      <c r="P37" s="175"/>
      <c r="Q37" s="175"/>
      <c r="R37" s="175"/>
    </row>
    <row r="38" spans="10:19">
      <c r="Q38" s="175"/>
      <c r="R38" s="175"/>
      <c r="S38" s="175"/>
    </row>
    <row r="39" spans="10:19">
      <c r="Q39" s="175"/>
      <c r="R39" s="175"/>
      <c r="S39" s="175"/>
    </row>
    <row r="40" spans="10:19">
      <c r="Q40" s="175"/>
      <c r="R40" s="175"/>
      <c r="S40" s="175"/>
    </row>
    <row r="41" spans="10:19">
      <c r="Q41" s="175"/>
      <c r="R41" s="175"/>
      <c r="S41" s="175"/>
    </row>
    <row r="42" spans="10:19">
      <c r="Q42" s="175"/>
      <c r="R42" s="175"/>
      <c r="S42" s="175"/>
    </row>
    <row r="43" spans="10:19">
      <c r="Q43" s="175"/>
      <c r="R43" s="175"/>
      <c r="S43" s="175"/>
    </row>
    <row r="44" spans="10:19">
      <c r="Q44" s="175"/>
      <c r="R44" s="175"/>
      <c r="S44" s="175"/>
    </row>
    <row r="45" spans="10:19">
      <c r="Q45" s="175"/>
      <c r="R45" s="175"/>
      <c r="S45" s="175"/>
    </row>
  </sheetData>
  <mergeCells count="8">
    <mergeCell ref="C5:I5"/>
    <mergeCell ref="K5:P5"/>
    <mergeCell ref="A1:I1"/>
    <mergeCell ref="K1:U1"/>
    <mergeCell ref="T2:U2"/>
    <mergeCell ref="B3:I3"/>
    <mergeCell ref="K3:S3"/>
    <mergeCell ref="B4:I4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4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Normal="100" workbookViewId="0">
      <selection activeCell="A12" sqref="A12"/>
    </sheetView>
  </sheetViews>
  <sheetFormatPr defaultRowHeight="13.5"/>
  <cols>
    <col min="1" max="1" width="14.5546875" style="42" customWidth="1"/>
    <col min="2" max="5" width="11.77734375" style="42" customWidth="1"/>
    <col min="6" max="7" width="11.77734375" style="43" customWidth="1"/>
    <col min="8" max="8" width="2.77734375" style="43" customWidth="1"/>
    <col min="9" max="10" width="14.109375" style="43" customWidth="1"/>
    <col min="11" max="11" width="14.109375" style="42" customWidth="1"/>
    <col min="12" max="12" width="3.33203125" style="42" customWidth="1"/>
    <col min="13" max="13" width="4.44140625" style="42" bestFit="1" customWidth="1"/>
    <col min="14" max="14" width="6" style="42" customWidth="1"/>
    <col min="15" max="15" width="14.109375" style="42" customWidth="1"/>
    <col min="16" max="16384" width="8.88671875" style="41"/>
  </cols>
  <sheetData>
    <row r="1" spans="1:17" s="2" customFormat="1" ht="45" customHeight="1">
      <c r="A1" s="406" t="s">
        <v>418</v>
      </c>
      <c r="B1" s="406"/>
      <c r="C1" s="406"/>
      <c r="D1" s="406"/>
      <c r="E1" s="406"/>
      <c r="F1" s="406"/>
      <c r="G1" s="406"/>
      <c r="H1" s="158"/>
      <c r="I1" s="434" t="s">
        <v>419</v>
      </c>
      <c r="J1" s="434"/>
      <c r="K1" s="434"/>
      <c r="L1" s="434"/>
      <c r="M1" s="434"/>
      <c r="N1" s="434"/>
      <c r="O1" s="434"/>
      <c r="P1" s="176"/>
    </row>
    <row r="2" spans="1:17" s="7" customFormat="1" ht="25.5" customHeight="1" thickBot="1">
      <c r="A2" s="3" t="s">
        <v>420</v>
      </c>
      <c r="B2" s="3"/>
      <c r="C2" s="3"/>
      <c r="D2" s="3"/>
      <c r="E2" s="3"/>
      <c r="F2" s="44"/>
      <c r="G2" s="44"/>
      <c r="H2" s="5"/>
      <c r="I2" s="44"/>
      <c r="J2" s="44"/>
      <c r="K2" s="3"/>
      <c r="L2" s="3"/>
      <c r="M2" s="3"/>
      <c r="N2" s="3"/>
      <c r="O2" s="348" t="s">
        <v>421</v>
      </c>
    </row>
    <row r="3" spans="1:17" s="7" customFormat="1" ht="16.5" customHeight="1" thickTop="1">
      <c r="A3" s="8"/>
      <c r="B3" s="349" t="s">
        <v>200</v>
      </c>
      <c r="C3" s="347" t="s">
        <v>201</v>
      </c>
      <c r="D3" s="442" t="s">
        <v>422</v>
      </c>
      <c r="E3" s="443"/>
      <c r="F3" s="443"/>
      <c r="G3" s="443"/>
      <c r="H3" s="346"/>
      <c r="I3" s="347" t="s">
        <v>202</v>
      </c>
      <c r="J3" s="347" t="s">
        <v>203</v>
      </c>
      <c r="K3" s="347" t="s">
        <v>423</v>
      </c>
      <c r="L3" s="408" t="s">
        <v>424</v>
      </c>
      <c r="M3" s="409"/>
      <c r="N3" s="418"/>
      <c r="O3" s="339" t="s">
        <v>204</v>
      </c>
    </row>
    <row r="4" spans="1:17" s="7" customFormat="1" ht="16.5" customHeight="1">
      <c r="A4" s="8" t="s">
        <v>425</v>
      </c>
      <c r="B4" s="349" t="s">
        <v>426</v>
      </c>
      <c r="C4" s="347" t="s">
        <v>427</v>
      </c>
      <c r="D4" s="349"/>
      <c r="E4" s="344" t="s">
        <v>428</v>
      </c>
      <c r="F4" s="344" t="s">
        <v>429</v>
      </c>
      <c r="G4" s="344" t="s">
        <v>430</v>
      </c>
      <c r="H4" s="346"/>
      <c r="I4" s="347"/>
      <c r="J4" s="347"/>
      <c r="K4" s="347"/>
      <c r="L4" s="442" t="s">
        <v>205</v>
      </c>
      <c r="M4" s="443"/>
      <c r="N4" s="444"/>
      <c r="O4" s="345"/>
    </row>
    <row r="5" spans="1:17" s="7" customFormat="1" ht="16.5" customHeight="1">
      <c r="A5" s="178" t="s">
        <v>431</v>
      </c>
      <c r="B5" s="349" t="s">
        <v>19</v>
      </c>
      <c r="C5" s="347"/>
      <c r="D5" s="349" t="s">
        <v>206</v>
      </c>
      <c r="E5" s="179"/>
      <c r="F5" s="345"/>
      <c r="G5" s="345"/>
      <c r="H5" s="346"/>
      <c r="I5" s="347" t="s">
        <v>207</v>
      </c>
      <c r="J5" s="347" t="s">
        <v>208</v>
      </c>
      <c r="K5" s="347" t="s">
        <v>432</v>
      </c>
      <c r="L5" s="347"/>
      <c r="M5" s="344" t="s">
        <v>433</v>
      </c>
      <c r="N5" s="343" t="s">
        <v>434</v>
      </c>
      <c r="O5" s="180"/>
    </row>
    <row r="6" spans="1:17" s="7" customFormat="1" ht="16.5" customHeight="1">
      <c r="A6" s="18"/>
      <c r="B6" s="350" t="s">
        <v>435</v>
      </c>
      <c r="C6" s="342" t="s">
        <v>209</v>
      </c>
      <c r="D6" s="350" t="s">
        <v>436</v>
      </c>
      <c r="E6" s="341" t="s">
        <v>437</v>
      </c>
      <c r="F6" s="340" t="s">
        <v>438</v>
      </c>
      <c r="G6" s="340" t="s">
        <v>210</v>
      </c>
      <c r="H6" s="346"/>
      <c r="I6" s="342" t="s">
        <v>211</v>
      </c>
      <c r="J6" s="350" t="s">
        <v>212</v>
      </c>
      <c r="K6" s="342" t="s">
        <v>439</v>
      </c>
      <c r="L6" s="342"/>
      <c r="M6" s="341" t="s">
        <v>440</v>
      </c>
      <c r="N6" s="341" t="s">
        <v>441</v>
      </c>
      <c r="O6" s="340" t="s">
        <v>213</v>
      </c>
    </row>
    <row r="7" spans="1:17" s="182" customFormat="1" ht="66.75" customHeight="1">
      <c r="A7" s="181">
        <v>2013</v>
      </c>
      <c r="B7" s="86">
        <v>2</v>
      </c>
      <c r="C7" s="86">
        <v>214</v>
      </c>
      <c r="D7" s="86">
        <v>100383</v>
      </c>
      <c r="E7" s="86">
        <v>98390</v>
      </c>
      <c r="F7" s="86">
        <v>1993</v>
      </c>
      <c r="G7" s="86">
        <v>18</v>
      </c>
      <c r="H7" s="86"/>
      <c r="I7" s="86">
        <v>57985</v>
      </c>
      <c r="J7" s="86">
        <v>40448</v>
      </c>
      <c r="K7" s="86">
        <v>46381</v>
      </c>
      <c r="L7" s="86">
        <v>5</v>
      </c>
      <c r="M7" s="86">
        <v>3</v>
      </c>
      <c r="N7" s="86">
        <v>2</v>
      </c>
      <c r="O7" s="86">
        <v>174719</v>
      </c>
    </row>
    <row r="8" spans="1:17" s="182" customFormat="1" ht="66.75" customHeight="1">
      <c r="A8" s="181">
        <v>2014</v>
      </c>
      <c r="B8" s="86">
        <v>2</v>
      </c>
      <c r="C8" s="86">
        <v>338</v>
      </c>
      <c r="D8" s="86">
        <v>103965</v>
      </c>
      <c r="E8" s="86">
        <v>101685</v>
      </c>
      <c r="F8" s="86">
        <v>2263</v>
      </c>
      <c r="G8" s="86">
        <v>17</v>
      </c>
      <c r="H8" s="86"/>
      <c r="I8" s="86">
        <v>79911</v>
      </c>
      <c r="J8" s="86">
        <v>39230</v>
      </c>
      <c r="K8" s="86">
        <v>77713</v>
      </c>
      <c r="L8" s="86">
        <v>8</v>
      </c>
      <c r="M8" s="86">
        <v>6</v>
      </c>
      <c r="N8" s="86">
        <v>2</v>
      </c>
      <c r="O8" s="86">
        <v>155316</v>
      </c>
    </row>
    <row r="9" spans="1:17" s="182" customFormat="1" ht="66.75" customHeight="1">
      <c r="A9" s="181">
        <v>2015</v>
      </c>
      <c r="B9" s="86">
        <v>2</v>
      </c>
      <c r="C9" s="86">
        <v>416</v>
      </c>
      <c r="D9" s="86">
        <v>107731</v>
      </c>
      <c r="E9" s="86">
        <v>105352</v>
      </c>
      <c r="F9" s="86">
        <v>2365</v>
      </c>
      <c r="G9" s="86">
        <v>14</v>
      </c>
      <c r="H9" s="86"/>
      <c r="I9" s="86">
        <v>101147</v>
      </c>
      <c r="J9" s="86">
        <v>38579</v>
      </c>
      <c r="K9" s="86">
        <v>88024</v>
      </c>
      <c r="L9" s="86">
        <v>8</v>
      </c>
      <c r="M9" s="86">
        <v>6</v>
      </c>
      <c r="N9" s="86">
        <v>2</v>
      </c>
      <c r="O9" s="103">
        <v>2445573</v>
      </c>
    </row>
    <row r="10" spans="1:17" s="182" customFormat="1" ht="66.75" customHeight="1">
      <c r="A10" s="181">
        <v>2016</v>
      </c>
      <c r="B10" s="86">
        <v>2</v>
      </c>
      <c r="C10" s="86">
        <v>416</v>
      </c>
      <c r="D10" s="86">
        <v>110642</v>
      </c>
      <c r="E10" s="86">
        <v>108478</v>
      </c>
      <c r="F10" s="86">
        <v>2127</v>
      </c>
      <c r="G10" s="86">
        <v>37</v>
      </c>
      <c r="H10" s="86"/>
      <c r="I10" s="86">
        <v>88661</v>
      </c>
      <c r="J10" s="86">
        <v>48910</v>
      </c>
      <c r="K10" s="86">
        <v>83335</v>
      </c>
      <c r="L10" s="86">
        <v>9</v>
      </c>
      <c r="M10" s="86">
        <v>5</v>
      </c>
      <c r="N10" s="86">
        <v>4</v>
      </c>
      <c r="O10" s="103">
        <v>257796</v>
      </c>
    </row>
    <row r="11" spans="1:17" s="182" customFormat="1" ht="66.75" customHeight="1">
      <c r="A11" s="181">
        <v>2017</v>
      </c>
      <c r="B11" s="86">
        <v>2</v>
      </c>
      <c r="C11" s="86">
        <v>292</v>
      </c>
      <c r="D11" s="86">
        <v>109679</v>
      </c>
      <c r="E11" s="86">
        <v>107547</v>
      </c>
      <c r="F11" s="86">
        <v>2112</v>
      </c>
      <c r="G11" s="86">
        <v>20</v>
      </c>
      <c r="H11" s="86"/>
      <c r="I11" s="86">
        <v>68923</v>
      </c>
      <c r="J11" s="86">
        <v>42927</v>
      </c>
      <c r="K11" s="86">
        <v>76714</v>
      </c>
      <c r="L11" s="86">
        <v>9</v>
      </c>
      <c r="M11" s="86">
        <v>4</v>
      </c>
      <c r="N11" s="86">
        <v>5</v>
      </c>
      <c r="O11" s="86">
        <v>226265</v>
      </c>
    </row>
    <row r="12" spans="1:17" s="362" customFormat="1" ht="66.75" customHeight="1">
      <c r="A12" s="366">
        <v>2018</v>
      </c>
      <c r="B12" s="351">
        <f t="shared" ref="B12:G12" si="0">SUM(B13:B14)</f>
        <v>2</v>
      </c>
      <c r="C12" s="351">
        <f t="shared" si="0"/>
        <v>234</v>
      </c>
      <c r="D12" s="351">
        <f t="shared" si="0"/>
        <v>108896</v>
      </c>
      <c r="E12" s="351">
        <f t="shared" si="0"/>
        <v>106192</v>
      </c>
      <c r="F12" s="351">
        <f t="shared" si="0"/>
        <v>2689</v>
      </c>
      <c r="G12" s="351">
        <f t="shared" si="0"/>
        <v>15</v>
      </c>
      <c r="H12" s="351"/>
      <c r="I12" s="351">
        <f t="shared" ref="I12:O12" si="1">SUM(I13:I14)</f>
        <v>66209</v>
      </c>
      <c r="J12" s="351">
        <f t="shared" si="1"/>
        <v>15761</v>
      </c>
      <c r="K12" s="351">
        <f t="shared" si="1"/>
        <v>65251</v>
      </c>
      <c r="L12" s="351">
        <f t="shared" si="1"/>
        <v>10</v>
      </c>
      <c r="M12" s="351">
        <f t="shared" si="1"/>
        <v>5</v>
      </c>
      <c r="N12" s="351">
        <f t="shared" si="1"/>
        <v>5</v>
      </c>
      <c r="O12" s="351">
        <f t="shared" si="1"/>
        <v>480283</v>
      </c>
    </row>
    <row r="13" spans="1:17" s="183" customFormat="1" ht="66.75" customHeight="1">
      <c r="A13" s="372" t="s">
        <v>214</v>
      </c>
      <c r="B13" s="373">
        <v>1</v>
      </c>
      <c r="C13" s="373">
        <v>126</v>
      </c>
      <c r="D13" s="373">
        <f>SUM(E13:G13)</f>
        <v>45226</v>
      </c>
      <c r="E13" s="373">
        <v>44741</v>
      </c>
      <c r="F13" s="373">
        <v>485</v>
      </c>
      <c r="G13" s="373" t="s">
        <v>468</v>
      </c>
      <c r="H13" s="373"/>
      <c r="I13" s="373">
        <v>41615</v>
      </c>
      <c r="J13" s="373">
        <v>14105</v>
      </c>
      <c r="K13" s="373">
        <v>55475</v>
      </c>
      <c r="L13" s="373">
        <v>5</v>
      </c>
      <c r="M13" s="373">
        <v>3</v>
      </c>
      <c r="N13" s="373">
        <v>2</v>
      </c>
      <c r="O13" s="374">
        <v>105093</v>
      </c>
    </row>
    <row r="14" spans="1:17" s="184" customFormat="1" ht="66.75" customHeight="1">
      <c r="A14" s="375" t="s">
        <v>469</v>
      </c>
      <c r="B14" s="86">
        <v>1</v>
      </c>
      <c r="C14" s="86">
        <v>108</v>
      </c>
      <c r="D14" s="86">
        <f>SUM(E14:G14)</f>
        <v>63670</v>
      </c>
      <c r="E14" s="86">
        <v>61451</v>
      </c>
      <c r="F14" s="86">
        <v>2204</v>
      </c>
      <c r="G14" s="86">
        <v>15</v>
      </c>
      <c r="H14" s="86"/>
      <c r="I14" s="86">
        <v>24594</v>
      </c>
      <c r="J14" s="86">
        <v>1656</v>
      </c>
      <c r="K14" s="86">
        <v>9776</v>
      </c>
      <c r="L14" s="86">
        <f>SUM(M14:N14)</f>
        <v>5</v>
      </c>
      <c r="M14" s="86">
        <v>2</v>
      </c>
      <c r="N14" s="86">
        <v>3</v>
      </c>
      <c r="O14" s="103">
        <v>375190</v>
      </c>
      <c r="Q14" s="185"/>
    </row>
    <row r="15" spans="1:17">
      <c r="A15" s="186" t="s">
        <v>442</v>
      </c>
      <c r="F15" s="5"/>
      <c r="G15" s="5"/>
      <c r="H15" s="5"/>
      <c r="I15" s="187"/>
      <c r="J15" s="5"/>
      <c r="K15" s="36"/>
      <c r="L15" s="36"/>
      <c r="M15" s="36"/>
      <c r="N15" s="36"/>
      <c r="O15" s="36"/>
      <c r="P15" s="7"/>
      <c r="Q15" s="7"/>
    </row>
    <row r="16" spans="1:17">
      <c r="A16" s="188"/>
      <c r="F16" s="5"/>
      <c r="G16" s="5"/>
      <c r="H16" s="5"/>
      <c r="I16" s="5"/>
      <c r="J16" s="5"/>
      <c r="K16" s="36"/>
      <c r="L16" s="36"/>
      <c r="M16" s="36"/>
      <c r="N16" s="36"/>
      <c r="O16" s="36"/>
      <c r="P16" s="7"/>
      <c r="Q16" s="7"/>
    </row>
    <row r="17" spans="1:15">
      <c r="A17" s="188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>
      <c r="A18" s="188"/>
      <c r="B18" s="360"/>
      <c r="C18" s="360"/>
      <c r="D18" s="360"/>
      <c r="E18" s="360"/>
      <c r="F18" s="358"/>
      <c r="G18" s="358"/>
      <c r="H18" s="359"/>
      <c r="I18" s="360"/>
      <c r="J18" s="360"/>
      <c r="K18" s="360"/>
      <c r="L18" s="360"/>
      <c r="M18" s="360"/>
      <c r="N18" s="360"/>
      <c r="O18" s="360"/>
    </row>
    <row r="19" spans="1:15">
      <c r="B19" s="360"/>
      <c r="C19" s="360"/>
      <c r="D19" s="360"/>
      <c r="E19" s="360"/>
      <c r="F19" s="360"/>
      <c r="G19" s="360"/>
      <c r="H19" s="361"/>
      <c r="I19" s="360"/>
      <c r="J19" s="360"/>
      <c r="K19" s="360"/>
      <c r="L19" s="360"/>
      <c r="M19" s="360"/>
      <c r="N19" s="360"/>
      <c r="O19" s="360"/>
    </row>
    <row r="20" spans="1:15"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</row>
    <row r="21" spans="1:15"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</row>
    <row r="22" spans="1:15">
      <c r="E22" s="43"/>
      <c r="I22" s="42"/>
      <c r="J22" s="42"/>
      <c r="N22" s="41"/>
      <c r="O22" s="41"/>
    </row>
    <row r="23" spans="1:15">
      <c r="E23" s="43"/>
      <c r="I23" s="42"/>
      <c r="J23" s="42"/>
      <c r="N23" s="41"/>
      <c r="O23" s="41"/>
    </row>
  </sheetData>
  <protectedRanges>
    <protectedRange sqref="H19" name="범위1_2_2_2_1_1_1_3_1_1_1_1"/>
    <protectedRange sqref="H18" name="범위1_2_2_2_1_1_1_2_1_1_1_1_1_1_1"/>
  </protectedRanges>
  <mergeCells count="5">
    <mergeCell ref="A1:G1"/>
    <mergeCell ref="I1:O1"/>
    <mergeCell ref="D3:G3"/>
    <mergeCell ref="L3:N3"/>
    <mergeCell ref="L4:N4"/>
  </mergeCells>
  <phoneticPr fontId="5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r:id="rId1"/>
  <headerFooter alignWithMargins="0">
    <oddHeader>&amp;L&amp;"굴림체,굵게"&amp;12교육 및 문화&amp;R&amp;"Times New Roman,보통"&amp;12Education &amp;"굴림체,보통"＆&amp;"Times New Roman,보통" Culture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5</vt:i4>
      </vt:variant>
    </vt:vector>
  </HeadingPairs>
  <TitlesOfParts>
    <vt:vector size="19" baseType="lpstr">
      <vt:lpstr>1.학교총개황</vt:lpstr>
      <vt:lpstr>2.유치원</vt:lpstr>
      <vt:lpstr>3.초등학교</vt:lpstr>
      <vt:lpstr>4.중학교(국,공립)</vt:lpstr>
      <vt:lpstr>5.일반계고등학교</vt:lpstr>
      <vt:lpstr>6.특성화고등학교</vt:lpstr>
      <vt:lpstr>7.적령아동취학</vt:lpstr>
      <vt:lpstr>8.사설학원 및 독서실</vt:lpstr>
      <vt:lpstr>9.공공도서관</vt:lpstr>
      <vt:lpstr>10.문화재</vt:lpstr>
      <vt:lpstr>11.문화공간</vt:lpstr>
      <vt:lpstr>12.체육시설</vt:lpstr>
      <vt:lpstr>13.청소년수련시설</vt:lpstr>
      <vt:lpstr>14.언론매체</vt:lpstr>
      <vt:lpstr>'1.학교총개황'!Print_Area</vt:lpstr>
      <vt:lpstr>'14.언론매체'!Print_Area</vt:lpstr>
      <vt:lpstr>'7.적령아동취학'!Print_Area</vt:lpstr>
      <vt:lpstr>'8.사설학원 및 독서실'!Print_Area</vt:lpstr>
      <vt:lpstr>'9.공공도서관'!Print_Area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cp:lastPrinted>2020-03-05T00:53:54Z</cp:lastPrinted>
  <dcterms:created xsi:type="dcterms:W3CDTF">2018-11-13T12:57:02Z</dcterms:created>
  <dcterms:modified xsi:type="dcterms:W3CDTF">2020-04-02T00:18:39Z</dcterms:modified>
</cp:coreProperties>
</file>