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\Desktop\장수군 통계연보\완료\"/>
    </mc:Choice>
  </mc:AlternateContent>
  <bookViews>
    <workbookView xWindow="0" yWindow="0" windowWidth="28800" windowHeight="11070" tabRatio="846" activeTab="4"/>
  </bookViews>
  <sheets>
    <sheet name="1.농가및농가인구" sheetId="1" r:id="rId1"/>
    <sheet name="2.경지면적" sheetId="2" r:id="rId2"/>
    <sheet name="3.농업진흥지역 지정" sheetId="3" r:id="rId3"/>
    <sheet name="4.식량작물 생산량 " sheetId="4" r:id="rId4"/>
    <sheet name="4-1.미곡" sheetId="5" r:id="rId5"/>
    <sheet name="4-2.맥류" sheetId="6" r:id="rId6"/>
    <sheet name="4-3.잡곡" sheetId="7" r:id="rId7"/>
    <sheet name="4-4.두류" sheetId="8" r:id="rId8"/>
    <sheet name="4-5.서류" sheetId="9" r:id="rId9"/>
    <sheet name="5.채소류생산량" sheetId="10" r:id="rId10"/>
    <sheet name="5-1.채소류생산량(속1)" sheetId="11" r:id="rId11"/>
    <sheet name="5-2.채소류생산량(속2)" sheetId="12" r:id="rId12"/>
    <sheet name="6.특용작물생산량" sheetId="13" r:id="rId13"/>
    <sheet name="7.과실류생산량" sheetId="15" r:id="rId14"/>
    <sheet name="10.농업협동조합" sheetId="17" r:id="rId15"/>
    <sheet name="9.농업용기계보유" sheetId="14" r:id="rId16"/>
    <sheet name="10.가축사육" sheetId="16" r:id="rId17"/>
  </sheets>
  <externalReferences>
    <externalReference r:id="rId18"/>
    <externalReference r:id="rId19"/>
    <externalReference r:id="rId20"/>
  </externalReferences>
  <definedNames>
    <definedName name="a" localSheetId="16">#REF!</definedName>
    <definedName name="a">#REF!</definedName>
    <definedName name="aa" localSheetId="16">#REF!</definedName>
    <definedName name="aa">#REF!</definedName>
    <definedName name="aaa" localSheetId="16">#REF!</definedName>
    <definedName name="aaa" localSheetId="14">#REF!</definedName>
    <definedName name="aaa" localSheetId="13">#REF!</definedName>
    <definedName name="aaa" localSheetId="15">#REF!</definedName>
    <definedName name="aaa">#REF!</definedName>
    <definedName name="aaaa" localSheetId="16">#REF!</definedName>
    <definedName name="aaaa">#REF!</definedName>
    <definedName name="abc">#REF!</definedName>
    <definedName name="b" localSheetId="16">#REF!</definedName>
    <definedName name="b">#REF!</definedName>
    <definedName name="cc" localSheetId="16">#REF!</definedName>
    <definedName name="cc">#REF!</definedName>
    <definedName name="d">#REF!</definedName>
    <definedName name="ddd" localSheetId="16">#REF!</definedName>
    <definedName name="ddd">#REF!</definedName>
    <definedName name="DKAKDK">#REF!</definedName>
    <definedName name="FFRR" hidden="1">{"'6.강수량'!$A$1:$O$37","'6.강수량'!$A$1:$C$1"}</definedName>
    <definedName name="G" localSheetId="16">'[1] 견적서'!#REF!</definedName>
    <definedName name="G">'[1] 견적서'!#REF!</definedName>
    <definedName name="HTML_CodePage" hidden="1">949</definedName>
    <definedName name="HTML_Control" localSheetId="16" hidden="1">{"'6.강수량'!$A$1:$O$37","'6.강수량'!$A$1:$C$1"}</definedName>
    <definedName name="HTML_Control" localSheetId="14" hidden="1">{"'6.강수량'!$A$1:$O$37","'6.강수량'!$A$1:$C$1"}</definedName>
    <definedName name="HTML_Control" localSheetId="13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4">'10.농업협동조합'!$A$1:$W$16</definedName>
    <definedName name="_xlnm.Print_Area" localSheetId="5">'4-2.맥류'!$A$1:$S$21</definedName>
    <definedName name="_xlnm.Print_Area" localSheetId="8">'4-5.서류'!$A$1:$Q$21</definedName>
    <definedName name="_xlnm.Print_Area" localSheetId="10">'5-1.채소류생산량(속1)'!$A$1:$X$21</definedName>
    <definedName name="_xlnm.Print_Area">#N/A</definedName>
    <definedName name="_xlnm.Print_Titles">#N/A</definedName>
    <definedName name="sa" localSheetId="16">'[2]2-1포천(각세)(외제)'!#REF!</definedName>
    <definedName name="sa">'[2]2-1포천(각세)(외제)'!#REF!</definedName>
    <definedName name="Z_006A9FB7_550E_4948_8970_6DB702D2890D_.wvu.Cols" localSheetId="14" hidden="1">'10.농업협동조합'!#REF!</definedName>
    <definedName name="Z_0FB1CEA9_20DA_11D8_9C7D_00E07D8B2C4C_.wvu.PrintArea" localSheetId="16" hidden="1">#REF!</definedName>
    <definedName name="Z_0FB1CEA9_20DA_11D8_9C7D_00E07D8B2C4C_.wvu.PrintArea" localSheetId="14" hidden="1">#REF!</definedName>
    <definedName name="Z_0FB1CEA9_20DA_11D8_9C7D_00E07D8B2C4C_.wvu.PrintArea" localSheetId="13" hidden="1">#REF!</definedName>
    <definedName name="Z_0FB1CEA9_20DA_11D8_9C7D_00E07D8B2C4C_.wvu.PrintArea" hidden="1">#REF!</definedName>
    <definedName name="Z_26255AA1_3E23_11D9_BC3A_444553540000_.wvu.PrintArea" localSheetId="15" hidden="1">'9.농업용기계보유'!$A$1:$W$21</definedName>
    <definedName name="Z_85915F0D_788B_422A_BC8C_F794BF0333C0_.wvu.PrintArea" localSheetId="16" hidden="1">#REF!</definedName>
    <definedName name="Z_85915F0D_788B_422A_BC8C_F794BF0333C0_.wvu.PrintArea" localSheetId="14" hidden="1">#REF!</definedName>
    <definedName name="Z_85915F0D_788B_422A_BC8C_F794BF0333C0_.wvu.PrintArea" localSheetId="13" hidden="1">#REF!</definedName>
    <definedName name="Z_85915F0D_788B_422A_BC8C_F794BF0333C0_.wvu.PrintArea" hidden="1">#REF!</definedName>
    <definedName name="Z_B54A1E16_66B3_484D_8617_191740EF42CA_.wvu.PrintArea" localSheetId="16" hidden="1">#REF!</definedName>
    <definedName name="Z_B54A1E16_66B3_484D_8617_191740EF42CA_.wvu.PrintArea" localSheetId="14" hidden="1">#REF!</definedName>
    <definedName name="Z_B54A1E16_66B3_484D_8617_191740EF42CA_.wvu.PrintArea" localSheetId="13" hidden="1">#REF!</definedName>
    <definedName name="Z_B54A1E16_66B3_484D_8617_191740EF42CA_.wvu.PrintArea" hidden="1">#REF!</definedName>
    <definedName name="Z_C89D4323_3E22_11D9_A80D_00E098994FA3_.wvu.PrintArea" localSheetId="15" hidden="1">'9.농업용기계보유'!$A$1:$W$21</definedName>
    <definedName name="Z_CAC0B960_20BF_11D8_A0D3_009008A182C2_.wvu.PrintArea" localSheetId="15" hidden="1">'9.농업용기계보유'!$A$1:$W$21</definedName>
    <definedName name="국가" localSheetId="16">#REF!</definedName>
    <definedName name="국가">#REF!</definedName>
    <definedName name="도로시설물" localSheetId="16">#REF!</definedName>
    <definedName name="도로시설물">#REF!</definedName>
    <definedName name="도로시설물1" localSheetId="16">#REF!</definedName>
    <definedName name="도로시설물1">#REF!</definedName>
    <definedName name="도로시설물1818" hidden="1">{"'6.강수량'!$A$1:$O$37","'6.강수량'!$A$1:$C$1"}</definedName>
    <definedName name="ㅁ1" localSheetId="16">#REF!</definedName>
    <definedName name="ㅁ1">#REF!</definedName>
    <definedName name="ㅁㅁㅁ">'[2]2-1포천(각세)(외제)'!#REF!</definedName>
    <definedName name="보건지소" localSheetId="16">#REF!</definedName>
    <definedName name="보건지소">#REF!</definedName>
    <definedName name="시군별" localSheetId="16">#REF!</definedName>
    <definedName name="시군별">#REF!</definedName>
    <definedName name="ㅋㅋ" localSheetId="16">#REF!</definedName>
    <definedName name="ㅋ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7" l="1"/>
  <c r="D13" i="17"/>
  <c r="E13" i="17"/>
  <c r="F13" i="17"/>
  <c r="G13" i="17"/>
  <c r="H13" i="17"/>
  <c r="J13" i="17"/>
  <c r="K13" i="17"/>
  <c r="L13" i="17"/>
  <c r="M13" i="17"/>
  <c r="N13" i="17"/>
  <c r="O13" i="17"/>
  <c r="Q13" i="17"/>
  <c r="R13" i="17"/>
  <c r="S13" i="17"/>
  <c r="U13" i="17"/>
  <c r="V13" i="17"/>
  <c r="W13" i="17"/>
  <c r="L12" i="16"/>
  <c r="K12" i="16"/>
  <c r="C20" i="15" l="1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1" i="15"/>
  <c r="B11" i="15"/>
  <c r="B10" i="14" l="1"/>
  <c r="I20" i="9" l="1"/>
  <c r="F20" i="9"/>
  <c r="C20" i="9"/>
  <c r="B20" i="9"/>
  <c r="I19" i="9"/>
  <c r="F19" i="9"/>
  <c r="C19" i="9"/>
  <c r="B19" i="9"/>
  <c r="I18" i="9"/>
  <c r="F18" i="9"/>
  <c r="C18" i="9"/>
  <c r="B18" i="9"/>
  <c r="I17" i="9"/>
  <c r="F17" i="9"/>
  <c r="C17" i="9"/>
  <c r="B17" i="9"/>
  <c r="I16" i="9"/>
  <c r="F16" i="9"/>
  <c r="C16" i="9"/>
  <c r="B16" i="9"/>
  <c r="I15" i="9"/>
  <c r="F15" i="9"/>
  <c r="C15" i="9"/>
  <c r="B15" i="9"/>
  <c r="I14" i="9"/>
  <c r="F14" i="9"/>
  <c r="C14" i="9"/>
  <c r="C13" i="9" s="1"/>
  <c r="B14" i="9"/>
  <c r="B13" i="9" s="1"/>
  <c r="I13" i="9"/>
  <c r="H13" i="9"/>
  <c r="F13" i="9"/>
  <c r="D13" i="9"/>
  <c r="O20" i="8"/>
  <c r="L20" i="8"/>
  <c r="H20" i="8"/>
  <c r="E20" i="8"/>
  <c r="C20" i="8" s="1"/>
  <c r="B20" i="8"/>
  <c r="O19" i="8"/>
  <c r="L19" i="8"/>
  <c r="C19" i="8" s="1"/>
  <c r="H19" i="8"/>
  <c r="E19" i="8"/>
  <c r="B19" i="8"/>
  <c r="O18" i="8"/>
  <c r="L18" i="8"/>
  <c r="H18" i="8"/>
  <c r="E18" i="8"/>
  <c r="C18" i="8" s="1"/>
  <c r="B18" i="8"/>
  <c r="O17" i="8"/>
  <c r="L17" i="8"/>
  <c r="C17" i="8" s="1"/>
  <c r="H17" i="8"/>
  <c r="E17" i="8"/>
  <c r="B17" i="8"/>
  <c r="O16" i="8"/>
  <c r="L16" i="8"/>
  <c r="H16" i="8"/>
  <c r="E16" i="8"/>
  <c r="C16" i="8" s="1"/>
  <c r="B16" i="8"/>
  <c r="O15" i="8"/>
  <c r="L15" i="8"/>
  <c r="L13" i="8" s="1"/>
  <c r="H15" i="8"/>
  <c r="E15" i="8"/>
  <c r="B15" i="8"/>
  <c r="O14" i="8"/>
  <c r="L14" i="8"/>
  <c r="H14" i="8"/>
  <c r="E14" i="8"/>
  <c r="C14" i="8" s="1"/>
  <c r="B14" i="8"/>
  <c r="O13" i="8"/>
  <c r="N13" i="8"/>
  <c r="K13" i="8"/>
  <c r="H13" i="8"/>
  <c r="G13" i="8"/>
  <c r="D13" i="8"/>
  <c r="B13" i="8"/>
  <c r="L20" i="7"/>
  <c r="I20" i="7"/>
  <c r="E20" i="7"/>
  <c r="C20" i="7"/>
  <c r="B20" i="7"/>
  <c r="L19" i="7"/>
  <c r="I19" i="7"/>
  <c r="E19" i="7"/>
  <c r="C19" i="7" s="1"/>
  <c r="B19" i="7"/>
  <c r="L18" i="7"/>
  <c r="I18" i="7"/>
  <c r="E18" i="7"/>
  <c r="C18" i="7" s="1"/>
  <c r="B18" i="7"/>
  <c r="L17" i="7"/>
  <c r="I17" i="7"/>
  <c r="C17" i="7" s="1"/>
  <c r="E17" i="7"/>
  <c r="B17" i="7"/>
  <c r="L16" i="7"/>
  <c r="C16" i="7" s="1"/>
  <c r="I16" i="7"/>
  <c r="E16" i="7"/>
  <c r="B16" i="7"/>
  <c r="L15" i="7"/>
  <c r="I15" i="7"/>
  <c r="E15" i="7"/>
  <c r="C15" i="7"/>
  <c r="B15" i="7"/>
  <c r="L14" i="7"/>
  <c r="I14" i="7"/>
  <c r="I13" i="7" s="1"/>
  <c r="E14" i="7"/>
  <c r="C14" i="7" s="1"/>
  <c r="B14" i="7"/>
  <c r="L13" i="7"/>
  <c r="K13" i="7"/>
  <c r="H13" i="7"/>
  <c r="G13" i="7"/>
  <c r="E13" i="7"/>
  <c r="D13" i="7"/>
  <c r="B13" i="7"/>
  <c r="L20" i="6"/>
  <c r="H20" i="6"/>
  <c r="E20" i="6"/>
  <c r="C20" i="6" s="1"/>
  <c r="B20" i="6"/>
  <c r="L19" i="6"/>
  <c r="H19" i="6"/>
  <c r="E19" i="6"/>
  <c r="C19" i="6"/>
  <c r="B19" i="6"/>
  <c r="L18" i="6"/>
  <c r="H18" i="6"/>
  <c r="E18" i="6"/>
  <c r="C18" i="6" s="1"/>
  <c r="B18" i="6"/>
  <c r="L17" i="6"/>
  <c r="H17" i="6"/>
  <c r="C17" i="6" s="1"/>
  <c r="E17" i="6"/>
  <c r="B17" i="6"/>
  <c r="L16" i="6"/>
  <c r="L13" i="6" s="1"/>
  <c r="H16" i="6"/>
  <c r="E16" i="6"/>
  <c r="C16" i="6" s="1"/>
  <c r="B16" i="6"/>
  <c r="L15" i="6"/>
  <c r="H15" i="6"/>
  <c r="E15" i="6"/>
  <c r="C15" i="6"/>
  <c r="B15" i="6"/>
  <c r="L14" i="6"/>
  <c r="H14" i="6"/>
  <c r="E14" i="6"/>
  <c r="C14" i="6" s="1"/>
  <c r="C13" i="6" s="1"/>
  <c r="B14" i="6"/>
  <c r="B13" i="6" s="1"/>
  <c r="P13" i="6"/>
  <c r="O13" i="6"/>
  <c r="N13" i="6"/>
  <c r="K13" i="6"/>
  <c r="H13" i="6"/>
  <c r="G13" i="6"/>
  <c r="D13" i="6"/>
  <c r="C15" i="8" l="1"/>
  <c r="C13" i="8" s="1"/>
  <c r="E13" i="8"/>
  <c r="C13" i="7"/>
  <c r="E13" i="6"/>
  <c r="K13" i="13" l="1"/>
  <c r="L13" i="13"/>
  <c r="M13" i="13"/>
  <c r="N13" i="13"/>
  <c r="J13" i="13"/>
  <c r="D13" i="13"/>
  <c r="E13" i="13"/>
  <c r="F13" i="13"/>
  <c r="G13" i="13"/>
  <c r="C13" i="13"/>
  <c r="M13" i="12"/>
  <c r="N13" i="12"/>
  <c r="O13" i="12"/>
  <c r="P13" i="12"/>
  <c r="F13" i="12"/>
  <c r="G13" i="12"/>
  <c r="H13" i="12"/>
  <c r="I13" i="12"/>
  <c r="E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13" i="12"/>
  <c r="Q14" i="11"/>
  <c r="R14" i="11"/>
  <c r="Q15" i="11"/>
  <c r="R15" i="11"/>
  <c r="Q16" i="11"/>
  <c r="R16" i="11"/>
  <c r="Q17" i="11"/>
  <c r="R17" i="11"/>
  <c r="Q18" i="11"/>
  <c r="R18" i="11"/>
  <c r="Q19" i="11"/>
  <c r="R19" i="11"/>
  <c r="Q20" i="11"/>
  <c r="R20" i="11"/>
  <c r="R13" i="11"/>
  <c r="Q13" i="11"/>
  <c r="P13" i="11"/>
  <c r="S13" i="11"/>
  <c r="T13" i="11"/>
  <c r="U13" i="11"/>
  <c r="V13" i="11"/>
  <c r="W13" i="11"/>
  <c r="X13" i="11"/>
  <c r="O13" i="11"/>
  <c r="F13" i="11"/>
  <c r="G13" i="11"/>
  <c r="B13" i="11" s="1"/>
  <c r="H13" i="11"/>
  <c r="I13" i="11"/>
  <c r="J13" i="11"/>
  <c r="K13" i="11"/>
  <c r="L13" i="11"/>
  <c r="E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H20" i="10"/>
  <c r="C20" i="10" s="1"/>
  <c r="I20" i="10"/>
  <c r="I19" i="10" s="1"/>
  <c r="I18" i="10" s="1"/>
  <c r="I17" i="10" s="1"/>
  <c r="I16" i="10" s="1"/>
  <c r="I15" i="10" s="1"/>
  <c r="I14" i="10" s="1"/>
  <c r="I13" i="10" s="1"/>
  <c r="L14" i="10"/>
  <c r="M14" i="10"/>
  <c r="L15" i="10"/>
  <c r="M15" i="10"/>
  <c r="L16" i="10"/>
  <c r="M16" i="10"/>
  <c r="L17" i="10"/>
  <c r="M17" i="10"/>
  <c r="L18" i="10"/>
  <c r="M18" i="10"/>
  <c r="L19" i="10"/>
  <c r="M19" i="10"/>
  <c r="L20" i="10"/>
  <c r="M20" i="10"/>
  <c r="B14" i="10"/>
  <c r="B15" i="10"/>
  <c r="B16" i="10"/>
  <c r="B17" i="10"/>
  <c r="B18" i="10"/>
  <c r="B19" i="10"/>
  <c r="B20" i="10"/>
  <c r="F13" i="10"/>
  <c r="M13" i="10"/>
  <c r="P13" i="10"/>
  <c r="Q13" i="10"/>
  <c r="R13" i="10"/>
  <c r="S13" i="10"/>
  <c r="T13" i="10"/>
  <c r="U13" i="10"/>
  <c r="V13" i="10"/>
  <c r="O13" i="10"/>
  <c r="B13" i="10"/>
  <c r="G13" i="10"/>
  <c r="J13" i="10"/>
  <c r="J15" i="13"/>
  <c r="J16" i="13"/>
  <c r="J17" i="13"/>
  <c r="J18" i="13"/>
  <c r="J19" i="13"/>
  <c r="J20" i="13"/>
  <c r="J14" i="13"/>
  <c r="F15" i="13"/>
  <c r="F16" i="13"/>
  <c r="F17" i="13"/>
  <c r="F18" i="13"/>
  <c r="F19" i="13"/>
  <c r="F20" i="13"/>
  <c r="F14" i="13"/>
  <c r="C15" i="13"/>
  <c r="C16" i="13"/>
  <c r="C17" i="13"/>
  <c r="C18" i="13"/>
  <c r="C19" i="13"/>
  <c r="C20" i="13"/>
  <c r="C14" i="13"/>
  <c r="O15" i="12"/>
  <c r="O16" i="12"/>
  <c r="O17" i="12"/>
  <c r="O18" i="12"/>
  <c r="O19" i="12"/>
  <c r="O20" i="12"/>
  <c r="O14" i="12"/>
  <c r="L16" i="12"/>
  <c r="L17" i="12"/>
  <c r="L18" i="12"/>
  <c r="L13" i="12" s="1"/>
  <c r="L19" i="12"/>
  <c r="L20" i="12"/>
  <c r="L15" i="12"/>
  <c r="H15" i="12"/>
  <c r="H16" i="12"/>
  <c r="H17" i="12"/>
  <c r="H18" i="12"/>
  <c r="H19" i="12"/>
  <c r="H20" i="12"/>
  <c r="H14" i="12"/>
  <c r="E15" i="12"/>
  <c r="E16" i="12"/>
  <c r="E17" i="12"/>
  <c r="E18" i="12"/>
  <c r="E19" i="12"/>
  <c r="E20" i="12"/>
  <c r="E14" i="12"/>
  <c r="W15" i="11"/>
  <c r="W16" i="11"/>
  <c r="W17" i="11"/>
  <c r="W18" i="11"/>
  <c r="W19" i="11"/>
  <c r="W20" i="11"/>
  <c r="W14" i="11"/>
  <c r="T15" i="11"/>
  <c r="T16" i="11"/>
  <c r="T17" i="11"/>
  <c r="T18" i="11"/>
  <c r="T19" i="11"/>
  <c r="T20" i="11"/>
  <c r="T14" i="11"/>
  <c r="O15" i="11"/>
  <c r="O16" i="11"/>
  <c r="O17" i="11"/>
  <c r="O18" i="11"/>
  <c r="O19" i="11"/>
  <c r="O20" i="11"/>
  <c r="O14" i="11"/>
  <c r="K15" i="11"/>
  <c r="K16" i="11"/>
  <c r="K17" i="11"/>
  <c r="K18" i="11"/>
  <c r="K19" i="11"/>
  <c r="K20" i="11"/>
  <c r="K14" i="11"/>
  <c r="H15" i="11"/>
  <c r="H16" i="11"/>
  <c r="H17" i="11"/>
  <c r="H18" i="11"/>
  <c r="H19" i="11"/>
  <c r="H20" i="11"/>
  <c r="H14" i="11"/>
  <c r="E15" i="11"/>
  <c r="E16" i="11"/>
  <c r="E17" i="11"/>
  <c r="E18" i="11"/>
  <c r="E19" i="11"/>
  <c r="E20" i="11"/>
  <c r="E14" i="11"/>
  <c r="U15" i="10"/>
  <c r="U16" i="10"/>
  <c r="U17" i="10"/>
  <c r="U18" i="10"/>
  <c r="U19" i="10"/>
  <c r="U20" i="10"/>
  <c r="U14" i="10"/>
  <c r="R15" i="10"/>
  <c r="R16" i="10"/>
  <c r="R17" i="10"/>
  <c r="R18" i="10"/>
  <c r="R19" i="10"/>
  <c r="R20" i="10"/>
  <c r="R14" i="10"/>
  <c r="O15" i="10"/>
  <c r="O16" i="10"/>
  <c r="O17" i="10"/>
  <c r="O18" i="10"/>
  <c r="O19" i="10"/>
  <c r="O20" i="10"/>
  <c r="O14" i="10"/>
  <c r="E14" i="10"/>
  <c r="E15" i="10"/>
  <c r="E16" i="10"/>
  <c r="E13" i="10" s="1"/>
  <c r="E17" i="10"/>
  <c r="E18" i="10"/>
  <c r="E19" i="10"/>
  <c r="E20" i="10"/>
  <c r="C13" i="12" l="1"/>
  <c r="C13" i="11"/>
  <c r="H19" i="10"/>
  <c r="L13" i="10"/>
  <c r="B7" i="3"/>
  <c r="B8" i="3"/>
  <c r="B11" i="3"/>
  <c r="B7" i="2"/>
  <c r="G7" i="2"/>
  <c r="H7" i="2"/>
  <c r="B8" i="2"/>
  <c r="F8" i="2"/>
  <c r="B12" i="2"/>
  <c r="F12" i="2"/>
  <c r="H18" i="10" l="1"/>
  <c r="C19" i="10"/>
  <c r="F7" i="2"/>
  <c r="H17" i="10" l="1"/>
  <c r="C18" i="10"/>
  <c r="H16" i="10" l="1"/>
  <c r="C17" i="10"/>
  <c r="H15" i="10" l="1"/>
  <c r="C16" i="10"/>
  <c r="H14" i="10" l="1"/>
  <c r="C15" i="10"/>
  <c r="H13" i="10" l="1"/>
  <c r="C13" i="10" s="1"/>
  <c r="C14" i="10"/>
</calcChain>
</file>

<file path=xl/sharedStrings.xml><?xml version="1.0" encoding="utf-8"?>
<sst xmlns="http://schemas.openxmlformats.org/spreadsheetml/2006/main" count="1022" uniqueCount="414">
  <si>
    <t>1. 농가 및 농가인구</t>
    <phoneticPr fontId="4" type="noConversion"/>
  </si>
  <si>
    <t>FARM HOUSEHOLDS AND POPULATION</t>
    <phoneticPr fontId="3" type="noConversion"/>
  </si>
  <si>
    <t>단위 : 가구, 명</t>
    <phoneticPr fontId="3" type="noConversion"/>
  </si>
  <si>
    <t>Unit : household , person</t>
    <phoneticPr fontId="3" type="noConversion"/>
  </si>
  <si>
    <t>연   별</t>
    <phoneticPr fontId="3" type="noConversion"/>
  </si>
  <si>
    <t xml:space="preserve">                    농          가          Farm  households</t>
    <phoneticPr fontId="4" type="noConversion"/>
  </si>
  <si>
    <t xml:space="preserve"> 농  가  인  구      Farm population</t>
    <phoneticPr fontId="4" type="noConversion"/>
  </si>
  <si>
    <t>읍면별</t>
    <phoneticPr fontId="3" type="noConversion"/>
  </si>
  <si>
    <t>계</t>
  </si>
  <si>
    <t>전     업</t>
    <phoneticPr fontId="3" type="noConversion"/>
  </si>
  <si>
    <t>겸     업</t>
    <phoneticPr fontId="3" type="noConversion"/>
  </si>
  <si>
    <t xml:space="preserve">    합    계      Total</t>
    <phoneticPr fontId="4" type="noConversion"/>
  </si>
  <si>
    <t>Year &amp;</t>
    <phoneticPr fontId="3" type="noConversion"/>
  </si>
  <si>
    <t>계</t>
    <phoneticPr fontId="4" type="noConversion"/>
  </si>
  <si>
    <t xml:space="preserve">남 </t>
    <phoneticPr fontId="4" type="noConversion"/>
  </si>
  <si>
    <t>여</t>
    <phoneticPr fontId="4" type="noConversion"/>
  </si>
  <si>
    <t>Eup Myeon</t>
  </si>
  <si>
    <t>Total</t>
  </si>
  <si>
    <t>Full - time</t>
  </si>
  <si>
    <t>part - time</t>
  </si>
  <si>
    <t xml:space="preserve"> Male</t>
    <phoneticPr fontId="4" type="noConversion"/>
  </si>
  <si>
    <t xml:space="preserve"> Female</t>
    <phoneticPr fontId="4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</si>
  <si>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</si>
  <si>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</si>
  <si>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</si>
  <si>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</si>
  <si>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</si>
  <si>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</si>
  <si>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</si>
  <si>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농업정책과</t>
    <phoneticPr fontId="4" type="noConversion"/>
  </si>
  <si>
    <t>자료 : 농업정책과</t>
    <phoneticPr fontId="4" type="noConversion"/>
  </si>
  <si>
    <t>Field</t>
    <phoneticPr fontId="4" type="noConversion"/>
  </si>
  <si>
    <t>Paddy field</t>
    <phoneticPr fontId="4" type="noConversion"/>
  </si>
  <si>
    <t>Dry Paddy</t>
    <phoneticPr fontId="4" type="noConversion"/>
  </si>
  <si>
    <t>Rice Paddy</t>
    <phoneticPr fontId="4" type="noConversion"/>
  </si>
  <si>
    <t>Total</t>
    <phoneticPr fontId="3" type="noConversion"/>
  </si>
  <si>
    <t>Year</t>
    <phoneticPr fontId="3" type="noConversion"/>
  </si>
  <si>
    <t>밭</t>
  </si>
  <si>
    <t>논</t>
  </si>
  <si>
    <t>계</t>
    <phoneticPr fontId="4" type="noConversion"/>
  </si>
  <si>
    <t>밭</t>
    <phoneticPr fontId="4" type="noConversion"/>
  </si>
  <si>
    <t>연   별</t>
  </si>
  <si>
    <t>가구당 경지면적     Area of cultivated land per household</t>
    <phoneticPr fontId="4" type="noConversion"/>
  </si>
  <si>
    <t>합  계</t>
    <phoneticPr fontId="3" type="noConversion"/>
  </si>
  <si>
    <t>Unit : ㏊</t>
    <phoneticPr fontId="4" type="noConversion"/>
  </si>
  <si>
    <t xml:space="preserve">단위 : ㏊ </t>
    <phoneticPr fontId="4" type="noConversion"/>
  </si>
  <si>
    <t>AREA OF CULTIVATED LAND</t>
    <phoneticPr fontId="4" type="noConversion"/>
  </si>
  <si>
    <t>2.  경 지 면 적</t>
    <phoneticPr fontId="3" type="noConversion"/>
  </si>
  <si>
    <t>Agricultural conservation land</t>
    <phoneticPr fontId="4" type="noConversion"/>
  </si>
  <si>
    <t>Agricultural Promotion land</t>
    <phoneticPr fontId="4" type="noConversion"/>
  </si>
  <si>
    <t>Area</t>
    <phoneticPr fontId="4" type="noConversion"/>
  </si>
  <si>
    <t xml:space="preserve"> 면     적</t>
    <phoneticPr fontId="4" type="noConversion"/>
  </si>
  <si>
    <t>Year</t>
    <phoneticPr fontId="13" type="noConversion"/>
  </si>
  <si>
    <t>농 업 보 호 구 역</t>
    <phoneticPr fontId="13" type="noConversion"/>
  </si>
  <si>
    <t>농 업 진 흥 구 역</t>
    <phoneticPr fontId="4" type="noConversion"/>
  </si>
  <si>
    <t>합    계</t>
    <phoneticPr fontId="13" type="noConversion"/>
  </si>
  <si>
    <t>Unit : ㏊</t>
  </si>
  <si>
    <t>단위 : ㏊</t>
  </si>
  <si>
    <t>LAND DESIGNATED FOR AGRICULTURAL PROMOTION</t>
    <phoneticPr fontId="4" type="noConversion"/>
  </si>
  <si>
    <t>3. 농업진흥지역 지정</t>
    <phoneticPr fontId="4" type="noConversion"/>
  </si>
  <si>
    <t>계북면
Gyebuk-myeon</t>
  </si>
  <si>
    <t>계남면
Gyenam-myeon</t>
  </si>
  <si>
    <t>천천면
Cheoncheon-myeon</t>
  </si>
  <si>
    <t>장계면
Janggye-myeon</t>
  </si>
  <si>
    <t>번암면
Beonam-myeon</t>
  </si>
  <si>
    <t>산서면
Sanseo-myeon</t>
  </si>
  <si>
    <t>장수읍
Jangsu-eup</t>
  </si>
  <si>
    <t xml:space="preserve"> </t>
    <phoneticPr fontId="3" type="noConversion"/>
  </si>
  <si>
    <t>1.3</t>
  </si>
  <si>
    <t>0.4</t>
  </si>
  <si>
    <t>-</t>
    <phoneticPr fontId="13" type="noConversion"/>
  </si>
  <si>
    <t>-</t>
    <phoneticPr fontId="13" type="noConversion"/>
  </si>
  <si>
    <t>Production</t>
  </si>
  <si>
    <t>Area</t>
  </si>
  <si>
    <t>Year &amp;</t>
    <phoneticPr fontId="3" type="noConversion"/>
  </si>
  <si>
    <t>생 산 량</t>
  </si>
  <si>
    <t>면    적</t>
  </si>
  <si>
    <t>읍면별</t>
    <phoneticPr fontId="3" type="noConversion"/>
  </si>
  <si>
    <t>서    류      Potatoes</t>
  </si>
  <si>
    <t>두    류      Beans</t>
    <phoneticPr fontId="13" type="noConversion"/>
  </si>
  <si>
    <t>잡곡    Miscellaneous grains</t>
    <phoneticPr fontId="13" type="noConversion"/>
  </si>
  <si>
    <t>맥    류      Wheat &amp; Barley</t>
    <phoneticPr fontId="3" type="noConversion"/>
  </si>
  <si>
    <t>미    곡        Rice</t>
  </si>
  <si>
    <t xml:space="preserve">         합      계         Total</t>
    <phoneticPr fontId="4" type="noConversion"/>
  </si>
  <si>
    <t>연   별</t>
    <phoneticPr fontId="3" type="noConversion"/>
  </si>
  <si>
    <t>Unit : ㏊,  M/T</t>
  </si>
  <si>
    <t>단위 : ㏊,  M/T</t>
  </si>
  <si>
    <t>PRODUCTION OF FOOD GRAIN (Milled Corps)</t>
    <phoneticPr fontId="13" type="noConversion"/>
  </si>
  <si>
    <t>4. 식량작물 생산량(정곡)</t>
    <phoneticPr fontId="4" type="noConversion"/>
  </si>
  <si>
    <t>kg/10a</t>
    <phoneticPr fontId="4" type="noConversion"/>
  </si>
  <si>
    <t xml:space="preserve"> Production</t>
    <phoneticPr fontId="4" type="noConversion"/>
  </si>
  <si>
    <t>생산량</t>
  </si>
  <si>
    <t>생산량</t>
    <phoneticPr fontId="13" type="noConversion"/>
  </si>
  <si>
    <t>밭     벼           Upland   rice</t>
    <phoneticPr fontId="13" type="noConversion"/>
  </si>
  <si>
    <t>Paddy Rice</t>
  </si>
  <si>
    <t>논     벼</t>
    <phoneticPr fontId="13" type="noConversion"/>
  </si>
  <si>
    <t>합      계             Total</t>
  </si>
  <si>
    <t>Unit : ㏊,  M/T</t>
    <phoneticPr fontId="4" type="noConversion"/>
  </si>
  <si>
    <t>단위 : ㏊, M/T</t>
    <phoneticPr fontId="4" type="noConversion"/>
  </si>
  <si>
    <t xml:space="preserve">R I C E </t>
    <phoneticPr fontId="4" type="noConversion"/>
  </si>
  <si>
    <t>4-1. 미        곡</t>
    <phoneticPr fontId="4" type="noConversion"/>
  </si>
  <si>
    <t>-</t>
  </si>
  <si>
    <t>-</t>
    <phoneticPr fontId="13" type="noConversion"/>
  </si>
  <si>
    <t>kg/10a</t>
    <phoneticPr fontId="4" type="noConversion"/>
  </si>
  <si>
    <t xml:space="preserve"> Production</t>
    <phoneticPr fontId="4" type="noConversion"/>
  </si>
  <si>
    <t>읍면별</t>
    <phoneticPr fontId="3" type="noConversion"/>
  </si>
  <si>
    <t>맥주보리      Beer  barley</t>
    <phoneticPr fontId="13" type="noConversion"/>
  </si>
  <si>
    <t>호    밀       Rye</t>
    <phoneticPr fontId="13" type="noConversion"/>
  </si>
  <si>
    <t>밀       Wheat</t>
    <phoneticPr fontId="4" type="noConversion"/>
  </si>
  <si>
    <t>쌀보리   Naked Barley</t>
    <phoneticPr fontId="3" type="noConversion"/>
  </si>
  <si>
    <t>겉보리   Unhulled barley</t>
    <phoneticPr fontId="13" type="noConversion"/>
  </si>
  <si>
    <t>합  계       Total</t>
  </si>
  <si>
    <t>연   별</t>
    <phoneticPr fontId="3" type="noConversion"/>
  </si>
  <si>
    <t>Unit : ㏊, M/T</t>
    <phoneticPr fontId="4" type="noConversion"/>
  </si>
  <si>
    <t>단위 : ㏊, M/T</t>
    <phoneticPr fontId="4" type="noConversion"/>
  </si>
  <si>
    <t xml:space="preserve">WHEAT AND BARLEY </t>
    <phoneticPr fontId="4" type="noConversion"/>
  </si>
  <si>
    <t>4-2. 맥        류</t>
    <phoneticPr fontId="4" type="noConversion"/>
  </si>
  <si>
    <t>자료 : 농업정책과</t>
    <phoneticPr fontId="4" type="noConversion"/>
  </si>
  <si>
    <t>kg/10a</t>
    <phoneticPr fontId="4" type="noConversion"/>
  </si>
  <si>
    <t>기    타      Others</t>
  </si>
  <si>
    <t>메   밀       Buck  wheat</t>
    <phoneticPr fontId="13" type="noConversion"/>
  </si>
  <si>
    <t>옥수수      Corn</t>
  </si>
  <si>
    <t>단위 : ㏊,  M/T</t>
    <phoneticPr fontId="4" type="noConversion"/>
  </si>
  <si>
    <t>MISCELLANEOUS  GRAINS</t>
    <phoneticPr fontId="4" type="noConversion"/>
  </si>
  <si>
    <t>4-3.  잡        곡</t>
    <phoneticPr fontId="4" type="noConversion"/>
  </si>
  <si>
    <t xml:space="preserve"> </t>
  </si>
  <si>
    <t xml:space="preserve"> Production</t>
    <phoneticPr fontId="4" type="noConversion"/>
  </si>
  <si>
    <t>kg/10a</t>
    <phoneticPr fontId="4" type="noConversion"/>
  </si>
  <si>
    <t>면     적</t>
  </si>
  <si>
    <t>읍면별</t>
    <phoneticPr fontId="3" type="noConversion"/>
  </si>
  <si>
    <t>기     타          Others</t>
  </si>
  <si>
    <t>녹    두       Green  beans</t>
  </si>
  <si>
    <t xml:space="preserve"> Red  beans</t>
    <phoneticPr fontId="4" type="noConversion"/>
  </si>
  <si>
    <t xml:space="preserve">      팥    </t>
    <phoneticPr fontId="4" type="noConversion"/>
  </si>
  <si>
    <t>콩      Soy  beans</t>
  </si>
  <si>
    <t>B E A N S</t>
    <phoneticPr fontId="4" type="noConversion"/>
  </si>
  <si>
    <t>4-4.  두        류</t>
    <phoneticPr fontId="4" type="noConversion"/>
  </si>
  <si>
    <t>kg/10a</t>
    <phoneticPr fontId="4" type="noConversion"/>
  </si>
  <si>
    <t>kg/10a</t>
    <phoneticPr fontId="13" type="noConversion"/>
  </si>
  <si>
    <t>kg/10a</t>
    <phoneticPr fontId="13" type="noConversion"/>
  </si>
  <si>
    <t xml:space="preserve"> Production</t>
    <phoneticPr fontId="4" type="noConversion"/>
  </si>
  <si>
    <t xml:space="preserve"> Production</t>
    <phoneticPr fontId="13" type="noConversion"/>
  </si>
  <si>
    <t xml:space="preserve">       생  산  량    production</t>
    <phoneticPr fontId="4" type="noConversion"/>
  </si>
  <si>
    <t>면 적</t>
  </si>
  <si>
    <t>생  산  량</t>
    <phoneticPr fontId="13" type="noConversion"/>
  </si>
  <si>
    <t>면  적</t>
  </si>
  <si>
    <t>감        자            White  potato</t>
    <phoneticPr fontId="13" type="noConversion"/>
  </si>
  <si>
    <t>Sweet potato</t>
    <phoneticPr fontId="13" type="noConversion"/>
  </si>
  <si>
    <t xml:space="preserve">           고     구     마            </t>
    <phoneticPr fontId="3" type="noConversion"/>
  </si>
  <si>
    <t>합      계            Total</t>
    <phoneticPr fontId="13" type="noConversion"/>
  </si>
  <si>
    <t>POTATOES</t>
    <phoneticPr fontId="13" type="noConversion"/>
  </si>
  <si>
    <t>4-5.  서       류</t>
    <phoneticPr fontId="4" type="noConversion"/>
  </si>
  <si>
    <t>면 적</t>
    <phoneticPr fontId="4" type="noConversion"/>
  </si>
  <si>
    <t>토 마 토  Tomato</t>
  </si>
  <si>
    <t>호   박   Pumpkin</t>
  </si>
  <si>
    <t>오   이     Cucumber</t>
    <phoneticPr fontId="13" type="noConversion"/>
  </si>
  <si>
    <t xml:space="preserve">Strawberry </t>
    <phoneticPr fontId="13" type="noConversion"/>
  </si>
  <si>
    <t>딸  기</t>
    <phoneticPr fontId="4" type="noConversion"/>
  </si>
  <si>
    <t>참   외  Sweet  Melon</t>
    <phoneticPr fontId="13" type="noConversion"/>
  </si>
  <si>
    <t xml:space="preserve">   수  박    Watermelon</t>
    <phoneticPr fontId="4" type="noConversion"/>
  </si>
  <si>
    <t>면  적</t>
    <phoneticPr fontId="4" type="noConversion"/>
  </si>
  <si>
    <t>Fruit  Vegetables</t>
    <phoneticPr fontId="4" type="noConversion"/>
  </si>
  <si>
    <t>과          채          류</t>
    <phoneticPr fontId="4" type="noConversion"/>
  </si>
  <si>
    <t>VEGETABLE PRODUCTION</t>
    <phoneticPr fontId="4" type="noConversion"/>
  </si>
  <si>
    <t>5. 채소류 생산량</t>
    <phoneticPr fontId="4" type="noConversion"/>
  </si>
  <si>
    <t>Eup Myeon</t>
    <phoneticPr fontId="13" type="noConversion"/>
  </si>
  <si>
    <t>당  근 Carrot</t>
    <phoneticPr fontId="4" type="noConversion"/>
  </si>
  <si>
    <t>무   Radish</t>
    <phoneticPr fontId="4" type="noConversion"/>
  </si>
  <si>
    <t xml:space="preserve">             양 배 추   Cabbage</t>
    <phoneticPr fontId="4" type="noConversion"/>
  </si>
  <si>
    <t>상  추   Lettuce</t>
    <phoneticPr fontId="4" type="noConversion"/>
  </si>
  <si>
    <t>시 금 치 Spinach</t>
    <phoneticPr fontId="4" type="noConversion"/>
  </si>
  <si>
    <t>배 추   Chinese Cabbage</t>
    <phoneticPr fontId="4" type="noConversion"/>
  </si>
  <si>
    <t>근 채 류   Root Vegetables</t>
    <phoneticPr fontId="4" type="noConversion"/>
  </si>
  <si>
    <t>Leafy and Stem Vegetables</t>
    <phoneticPr fontId="13" type="noConversion"/>
  </si>
  <si>
    <t xml:space="preserve"> 엽   체    류 </t>
    <phoneticPr fontId="4" type="noConversion"/>
  </si>
  <si>
    <t>Unit : ㏊, M/T</t>
    <phoneticPr fontId="4" type="noConversion"/>
  </si>
  <si>
    <t>VEGETABLE PRODUCTION(Cont'd 1)</t>
    <phoneticPr fontId="4" type="noConversion"/>
  </si>
  <si>
    <t xml:space="preserve"> 채소류 생산량(속1)</t>
    <phoneticPr fontId="4" type="noConversion"/>
  </si>
  <si>
    <t>면 적</t>
    <phoneticPr fontId="4" type="noConversion"/>
  </si>
  <si>
    <t xml:space="preserve">마 늘  Garlic </t>
    <phoneticPr fontId="4" type="noConversion"/>
  </si>
  <si>
    <t>생  강  Ginger</t>
    <phoneticPr fontId="4" type="noConversion"/>
  </si>
  <si>
    <t>양  파   Onion</t>
  </si>
  <si>
    <t>고  추   Red    Pepper</t>
    <phoneticPr fontId="4" type="noConversion"/>
  </si>
  <si>
    <t>조  미  채  소</t>
    <phoneticPr fontId="4" type="noConversion"/>
  </si>
  <si>
    <t>VEGETABLE PRODUCTION(Cont'd 2)</t>
    <phoneticPr fontId="4" type="noConversion"/>
  </si>
  <si>
    <t xml:space="preserve"> 채소류 생산량(속2)</t>
    <phoneticPr fontId="4" type="noConversion"/>
  </si>
  <si>
    <t>자료 : 농업정책과</t>
    <phoneticPr fontId="4" type="noConversion"/>
  </si>
  <si>
    <t>면   적</t>
    <phoneticPr fontId="13" type="noConversion"/>
  </si>
  <si>
    <t>면   적</t>
    <phoneticPr fontId="13" type="noConversion"/>
  </si>
  <si>
    <t>Year &amp;</t>
    <phoneticPr fontId="3" type="noConversion"/>
  </si>
  <si>
    <t>Rapeseed</t>
    <phoneticPr fontId="4" type="noConversion"/>
  </si>
  <si>
    <t>Peanut</t>
    <phoneticPr fontId="4" type="noConversion"/>
  </si>
  <si>
    <t>Wild Seed</t>
    <phoneticPr fontId="4" type="noConversion"/>
  </si>
  <si>
    <t>Sesame</t>
    <phoneticPr fontId="4" type="noConversion"/>
  </si>
  <si>
    <t>유   채</t>
    <phoneticPr fontId="3" type="noConversion"/>
  </si>
  <si>
    <t>땅   콩</t>
    <phoneticPr fontId="3" type="noConversion"/>
  </si>
  <si>
    <t>들   깨</t>
    <phoneticPr fontId="4" type="noConversion"/>
  </si>
  <si>
    <t>참   깨</t>
    <phoneticPr fontId="4" type="noConversion"/>
  </si>
  <si>
    <t>연   별</t>
    <phoneticPr fontId="3" type="noConversion"/>
  </si>
  <si>
    <t>단위 : ㏊, M/T</t>
    <phoneticPr fontId="4" type="noConversion"/>
  </si>
  <si>
    <t>PRODUCTION OF OIL SEEDS AND CASH CROPS</t>
    <phoneticPr fontId="4" type="noConversion"/>
  </si>
  <si>
    <t>6. 특용작물 생산량</t>
    <phoneticPr fontId="4" type="noConversion"/>
  </si>
  <si>
    <t>자료 : 농업기술센터 농촌지원과</t>
    <phoneticPr fontId="4" type="noConversion"/>
  </si>
  <si>
    <t>Dryer</t>
    <phoneticPr fontId="3" type="noConversion"/>
  </si>
  <si>
    <t>Dryer</t>
    <phoneticPr fontId="3" type="noConversion"/>
  </si>
  <si>
    <t>5Rows ↑</t>
    <phoneticPr fontId="3" type="noConversion"/>
  </si>
  <si>
    <t>4Rows</t>
    <phoneticPr fontId="3" type="noConversion"/>
  </si>
  <si>
    <t>3Rows ↓</t>
    <phoneticPr fontId="3" type="noConversion"/>
  </si>
  <si>
    <t>Total</t>
    <phoneticPr fontId="3" type="noConversion"/>
  </si>
  <si>
    <t>Taking</t>
    <phoneticPr fontId="3" type="noConversion"/>
  </si>
  <si>
    <t>Taking</t>
    <phoneticPr fontId="3" type="noConversion"/>
  </si>
  <si>
    <t>Walking</t>
    <phoneticPr fontId="3" type="noConversion"/>
  </si>
  <si>
    <t>Walking</t>
    <phoneticPr fontId="3" type="noConversion"/>
  </si>
  <si>
    <t>Splayer</t>
    <phoneticPr fontId="3" type="noConversion"/>
  </si>
  <si>
    <t>Big</t>
    <phoneticPr fontId="3" type="noConversion"/>
  </si>
  <si>
    <t>Medium</t>
    <phoneticPr fontId="3" type="noConversion"/>
  </si>
  <si>
    <t>Small</t>
    <phoneticPr fontId="3" type="noConversion"/>
  </si>
  <si>
    <t>tillers</t>
  </si>
  <si>
    <t>total</t>
    <phoneticPr fontId="3" type="noConversion"/>
  </si>
  <si>
    <t>Agri Products</t>
    <phoneticPr fontId="3" type="noConversion"/>
  </si>
  <si>
    <t>Grain</t>
    <phoneticPr fontId="3" type="noConversion"/>
  </si>
  <si>
    <t>5조이상</t>
    <phoneticPr fontId="3" type="noConversion"/>
  </si>
  <si>
    <t>4조</t>
    <phoneticPr fontId="3" type="noConversion"/>
  </si>
  <si>
    <t>3조이하</t>
    <phoneticPr fontId="3" type="noConversion"/>
  </si>
  <si>
    <t>계</t>
    <phoneticPr fontId="3" type="noConversion"/>
  </si>
  <si>
    <t>계</t>
    <phoneticPr fontId="3" type="noConversion"/>
  </si>
  <si>
    <t>승용형</t>
    <phoneticPr fontId="3" type="noConversion"/>
  </si>
  <si>
    <t>보행형</t>
    <phoneticPr fontId="3" type="noConversion"/>
  </si>
  <si>
    <t>Year &amp;</t>
    <phoneticPr fontId="3" type="noConversion"/>
  </si>
  <si>
    <t>Speed</t>
    <phoneticPr fontId="3" type="noConversion"/>
  </si>
  <si>
    <t>대형</t>
    <phoneticPr fontId="3" type="noConversion"/>
  </si>
  <si>
    <t>중형</t>
    <phoneticPr fontId="3" type="noConversion"/>
  </si>
  <si>
    <t>소형</t>
    <phoneticPr fontId="3" type="noConversion"/>
  </si>
  <si>
    <t>power</t>
    <phoneticPr fontId="3" type="noConversion"/>
  </si>
  <si>
    <t>Year &amp;</t>
    <phoneticPr fontId="3" type="noConversion"/>
  </si>
  <si>
    <t>Combine</t>
    <phoneticPr fontId="3" type="noConversion"/>
  </si>
  <si>
    <t>Controller</t>
    <phoneticPr fontId="3" type="noConversion"/>
  </si>
  <si>
    <t>읍면별</t>
    <phoneticPr fontId="3" type="noConversion"/>
  </si>
  <si>
    <t>Rice transplanter</t>
    <phoneticPr fontId="3" type="noConversion"/>
  </si>
  <si>
    <t>스프레이어(SS기)</t>
    <phoneticPr fontId="3" type="noConversion"/>
  </si>
  <si>
    <t>Farm Tractors</t>
    <phoneticPr fontId="3" type="noConversion"/>
  </si>
  <si>
    <t>경운기</t>
    <phoneticPr fontId="3" type="noConversion"/>
  </si>
  <si>
    <t>농산물건조기</t>
    <phoneticPr fontId="3" type="noConversion"/>
  </si>
  <si>
    <t>곡물건조기</t>
    <phoneticPr fontId="3" type="noConversion"/>
  </si>
  <si>
    <t>콤바인</t>
    <phoneticPr fontId="3" type="noConversion"/>
  </si>
  <si>
    <t>콤바인</t>
    <phoneticPr fontId="3" type="noConversion"/>
  </si>
  <si>
    <t>관리기</t>
    <phoneticPr fontId="3" type="noConversion"/>
  </si>
  <si>
    <t>연   별</t>
    <phoneticPr fontId="3" type="noConversion"/>
  </si>
  <si>
    <t>동력이앙기</t>
    <phoneticPr fontId="3" type="noConversion"/>
  </si>
  <si>
    <t>스피드</t>
    <phoneticPr fontId="3" type="noConversion"/>
  </si>
  <si>
    <t>농용트렉터</t>
    <phoneticPr fontId="3" type="noConversion"/>
  </si>
  <si>
    <t>동력</t>
    <phoneticPr fontId="3" type="noConversion"/>
  </si>
  <si>
    <t>총계</t>
    <phoneticPr fontId="3" type="noConversion"/>
  </si>
  <si>
    <t>Unit : each</t>
    <phoneticPr fontId="3" type="noConversion"/>
  </si>
  <si>
    <t>단위 : 대</t>
  </si>
  <si>
    <t>Unit :  each</t>
    <phoneticPr fontId="3" type="noConversion"/>
  </si>
  <si>
    <t>AGRICULTURAL MACHINERY HOLDINGS(Cont'd)</t>
    <phoneticPr fontId="3" type="noConversion"/>
  </si>
  <si>
    <t>농업용 기계보유(속)</t>
    <phoneticPr fontId="4" type="noConversion"/>
  </si>
  <si>
    <t>AGRICULTURAL MACHINERY HOLDINGS</t>
    <phoneticPr fontId="3" type="noConversion"/>
  </si>
  <si>
    <t>9. 농업용 기계보유</t>
    <phoneticPr fontId="4" type="noConversion"/>
  </si>
  <si>
    <t>7. 과실류 생산량</t>
    <phoneticPr fontId="4" type="noConversion"/>
  </si>
  <si>
    <t>FRUIT  PRODUCTION</t>
    <phoneticPr fontId="13" type="noConversion"/>
  </si>
  <si>
    <t>단위 : ㏊,  M/T</t>
    <phoneticPr fontId="4" type="noConversion"/>
  </si>
  <si>
    <t>Unit : ㏊,  M/T</t>
    <phoneticPr fontId="4" type="noConversion"/>
  </si>
  <si>
    <t>연   별</t>
    <phoneticPr fontId="3" type="noConversion"/>
  </si>
  <si>
    <t>합    계</t>
  </si>
  <si>
    <t>사    과</t>
    <phoneticPr fontId="13" type="noConversion"/>
  </si>
  <si>
    <t>배</t>
  </si>
  <si>
    <t>복  숭  아</t>
  </si>
  <si>
    <t>포  도</t>
  </si>
  <si>
    <t>감  귤</t>
    <phoneticPr fontId="13" type="noConversion"/>
  </si>
  <si>
    <t>감</t>
    <phoneticPr fontId="13" type="noConversion"/>
  </si>
  <si>
    <t>기      타</t>
  </si>
  <si>
    <t>읍면별</t>
    <phoneticPr fontId="3" type="noConversion"/>
  </si>
  <si>
    <t>Apple</t>
    <phoneticPr fontId="4" type="noConversion"/>
  </si>
  <si>
    <t>Pear</t>
    <phoneticPr fontId="4" type="noConversion"/>
  </si>
  <si>
    <t>Peach</t>
    <phoneticPr fontId="4" type="noConversion"/>
  </si>
  <si>
    <t>Grape</t>
    <phoneticPr fontId="4" type="noConversion"/>
  </si>
  <si>
    <t>Orange</t>
    <phoneticPr fontId="13" type="noConversion"/>
  </si>
  <si>
    <t>Persimmon</t>
    <phoneticPr fontId="4" type="noConversion"/>
  </si>
  <si>
    <t>Others</t>
    <phoneticPr fontId="4" type="noConversion"/>
  </si>
  <si>
    <t>Year &amp;</t>
    <phoneticPr fontId="3" type="noConversion"/>
  </si>
  <si>
    <t>면적</t>
  </si>
  <si>
    <t xml:space="preserve"> Production</t>
    <phoneticPr fontId="4" type="noConversion"/>
  </si>
  <si>
    <t>kg/10a</t>
    <phoneticPr fontId="4" type="noConversion"/>
  </si>
  <si>
    <t xml:space="preserve"> Production</t>
    <phoneticPr fontId="4" type="noConversion"/>
  </si>
  <si>
    <t>1.090.6</t>
    <phoneticPr fontId="2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</si>
  <si>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</si>
  <si>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</si>
  <si>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</si>
  <si>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</si>
  <si>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</si>
  <si>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</si>
  <si>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</si>
  <si>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농업기술센터 과수과</t>
    <phoneticPr fontId="4" type="noConversion"/>
  </si>
  <si>
    <t>10. 가 축 사 육</t>
    <phoneticPr fontId="4" type="noConversion"/>
  </si>
  <si>
    <t>NUMBER OF LIVESTOCK, POULTRY AND LIVESTOCK FARM</t>
    <phoneticPr fontId="3" type="noConversion"/>
  </si>
  <si>
    <t>가 축 사 육 (속)</t>
    <phoneticPr fontId="4" type="noConversion"/>
  </si>
  <si>
    <t>NUMBER OF LIVESTOCK, POULTRY AND FEEDERS(Cont'd)</t>
    <phoneticPr fontId="3" type="noConversion"/>
  </si>
  <si>
    <t>단위 : 마리</t>
    <phoneticPr fontId="4" type="noConversion"/>
  </si>
  <si>
    <t>Unit : head</t>
    <phoneticPr fontId="3" type="noConversion"/>
  </si>
  <si>
    <t>Unit : head</t>
    <phoneticPr fontId="3" type="noConversion"/>
  </si>
  <si>
    <r>
      <t>한   육   우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</si>
  <si>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젖      소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</si>
  <si>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돼      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</si>
  <si>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닭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</si>
  <si>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마    필</t>
    <phoneticPr fontId="4" type="noConversion"/>
  </si>
  <si>
    <t>산    양</t>
  </si>
  <si>
    <t>면    양</t>
  </si>
  <si>
    <t>사    슴</t>
  </si>
  <si>
    <t>토    끼</t>
  </si>
  <si>
    <t>개</t>
  </si>
  <si>
    <t>오   리</t>
  </si>
  <si>
    <t>칠 면 조</t>
  </si>
  <si>
    <t>거   위</t>
  </si>
  <si>
    <t>꿀    벌</t>
  </si>
  <si>
    <t>Native and beef cattle</t>
    <phoneticPr fontId="3" type="noConversion"/>
  </si>
  <si>
    <t>Dairy cattle</t>
    <phoneticPr fontId="3" type="noConversion"/>
  </si>
  <si>
    <t>Pigs</t>
    <phoneticPr fontId="3" type="noConversion"/>
  </si>
  <si>
    <t>Chicken</t>
  </si>
  <si>
    <t>Horses</t>
  </si>
  <si>
    <t>Goats</t>
    <phoneticPr fontId="3" type="noConversion"/>
  </si>
  <si>
    <t>Sheep</t>
    <phoneticPr fontId="3" type="noConversion"/>
  </si>
  <si>
    <t>Deer</t>
    <phoneticPr fontId="3" type="noConversion"/>
  </si>
  <si>
    <t>Rabbits</t>
    <phoneticPr fontId="3" type="noConversion"/>
  </si>
  <si>
    <t>Dogs</t>
    <phoneticPr fontId="3" type="noConversion"/>
  </si>
  <si>
    <t>Ducks</t>
    <phoneticPr fontId="3" type="noConversion"/>
  </si>
  <si>
    <t>Turkeys</t>
    <phoneticPr fontId="3" type="noConversion"/>
  </si>
  <si>
    <t>Geese</t>
    <phoneticPr fontId="3" type="noConversion"/>
  </si>
  <si>
    <t>Bees</t>
    <phoneticPr fontId="3" type="noConversion"/>
  </si>
  <si>
    <t>Year</t>
    <phoneticPr fontId="3" type="noConversion"/>
  </si>
  <si>
    <t>사육가구</t>
    <phoneticPr fontId="4" type="noConversion"/>
  </si>
  <si>
    <t>마 리 수</t>
  </si>
  <si>
    <t>사육가구</t>
    <phoneticPr fontId="4" type="noConversion"/>
  </si>
  <si>
    <t>Year</t>
    <phoneticPr fontId="3" type="noConversion"/>
  </si>
  <si>
    <t>사육가구</t>
    <phoneticPr fontId="4" type="noConversion"/>
  </si>
  <si>
    <t>마 리 수</t>
    <phoneticPr fontId="3" type="noConversion"/>
  </si>
  <si>
    <t>Households</t>
  </si>
  <si>
    <t>Heads</t>
    <phoneticPr fontId="3" type="noConversion"/>
  </si>
  <si>
    <t>Heads</t>
    <phoneticPr fontId="3" type="noConversion"/>
  </si>
  <si>
    <t>Heads</t>
    <phoneticPr fontId="3" type="noConversion"/>
  </si>
  <si>
    <t>Head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</si>
  <si>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</si>
  <si>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</si>
  <si>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</si>
  <si>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23" type="noConversion"/>
  </si>
  <si>
    <t>-</t>
    <phoneticPr fontId="23" type="noConversion"/>
  </si>
  <si>
    <t>-</t>
    <phoneticPr fontId="23" type="noConversion"/>
  </si>
  <si>
    <t>번암면
Beonam-myeon</t>
    <phoneticPr fontId="3" type="noConversion"/>
  </si>
  <si>
    <t>번암면
Beonam-myeon</t>
    <phoneticPr fontId="3" type="noConversion"/>
  </si>
  <si>
    <t>-</t>
    <phoneticPr fontId="23" type="noConversion"/>
  </si>
  <si>
    <t>장계면
Janggye-myeon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</si>
  <si>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</si>
  <si>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</si>
  <si>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</si>
  <si>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</si>
  <si>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</si>
  <si>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</si>
  <si>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축산과</t>
    <phoneticPr fontId="4" type="noConversion"/>
  </si>
  <si>
    <t>자료 : 농협(장수,장계)</t>
    <phoneticPr fontId="4" type="noConversion"/>
  </si>
  <si>
    <t>장계농협
Janggye-nonghyup</t>
  </si>
  <si>
    <t>장계농협
Janggye-nonghyup</t>
    <phoneticPr fontId="3" type="noConversion"/>
  </si>
  <si>
    <t>장수농협
Jangsu-nonghyup</t>
  </si>
  <si>
    <t>장수농협
Jangsu-nonghyup</t>
    <phoneticPr fontId="3" type="noConversion"/>
  </si>
  <si>
    <t>Demand  deposits</t>
  </si>
  <si>
    <t>Time and savings deposits</t>
  </si>
  <si>
    <t>Policy fund</t>
    <phoneticPr fontId="3" type="noConversion"/>
  </si>
  <si>
    <t>Banking fund</t>
  </si>
  <si>
    <t>Union</t>
    <phoneticPr fontId="4" type="noConversion"/>
  </si>
  <si>
    <t>Others</t>
    <phoneticPr fontId="3" type="noConversion"/>
  </si>
  <si>
    <t>Mutual aid</t>
  </si>
  <si>
    <t>Transportion</t>
    <phoneticPr fontId="3" type="noConversion"/>
  </si>
  <si>
    <t>Warehouse</t>
    <phoneticPr fontId="3" type="noConversion"/>
  </si>
  <si>
    <t>Processing</t>
  </si>
  <si>
    <t>commodities</t>
    <phoneticPr fontId="3" type="noConversion"/>
  </si>
  <si>
    <t>Purchase</t>
  </si>
  <si>
    <t>Sale</t>
  </si>
  <si>
    <t>Female</t>
  </si>
  <si>
    <t>Male</t>
  </si>
  <si>
    <t>members</t>
  </si>
  <si>
    <t>unions</t>
    <phoneticPr fontId="3" type="noConversion"/>
  </si>
  <si>
    <t>Credit</t>
  </si>
  <si>
    <t>Year &amp;</t>
    <phoneticPr fontId="4" type="noConversion"/>
  </si>
  <si>
    <t>Daily</t>
    <phoneticPr fontId="3" type="noConversion"/>
  </si>
  <si>
    <t>Union</t>
  </si>
  <si>
    <t>Number  of</t>
  </si>
  <si>
    <t>요 구 불 예 금</t>
  </si>
  <si>
    <t>저 축 성 예 금</t>
  </si>
  <si>
    <t>정 책 자 금</t>
    <phoneticPr fontId="3" type="noConversion"/>
  </si>
  <si>
    <t>금 융 자 금</t>
  </si>
  <si>
    <t>조합별</t>
    <phoneticPr fontId="4" type="noConversion"/>
  </si>
  <si>
    <t xml:space="preserve">이용기타 </t>
    <phoneticPr fontId="3" type="noConversion"/>
  </si>
  <si>
    <t>공   제</t>
    <phoneticPr fontId="3" type="noConversion"/>
  </si>
  <si>
    <t>운  송</t>
    <phoneticPr fontId="3" type="noConversion"/>
  </si>
  <si>
    <t>창  고</t>
    <phoneticPr fontId="3" type="noConversion"/>
  </si>
  <si>
    <t>가  공</t>
    <phoneticPr fontId="3" type="noConversion"/>
  </si>
  <si>
    <t>생활물자</t>
    <phoneticPr fontId="3" type="noConversion"/>
  </si>
  <si>
    <t>구   매</t>
    <phoneticPr fontId="3" type="noConversion"/>
  </si>
  <si>
    <t>판  매</t>
    <phoneticPr fontId="3" type="noConversion"/>
  </si>
  <si>
    <t>여</t>
  </si>
  <si>
    <t xml:space="preserve">남 </t>
  </si>
  <si>
    <t>연말현재수신잔고      Balance in deposit as of year-end</t>
    <phoneticPr fontId="3" type="noConversion"/>
  </si>
  <si>
    <t>연중여신실적       Credit business  by  the  whole  year</t>
    <phoneticPr fontId="3" type="noConversion"/>
  </si>
  <si>
    <t>Major Economic Business</t>
    <phoneticPr fontId="3" type="noConversion"/>
  </si>
  <si>
    <t>주요경제사업실적</t>
    <phoneticPr fontId="3" type="noConversion"/>
  </si>
  <si>
    <t>직 원 수(명)      Number  of  staff</t>
    <phoneticPr fontId="3" type="noConversion"/>
  </si>
  <si>
    <t xml:space="preserve">조합원수 </t>
    <phoneticPr fontId="4" type="noConversion"/>
  </si>
  <si>
    <t>조 합 수</t>
  </si>
  <si>
    <t>Unit :  number, person, million won</t>
    <phoneticPr fontId="3" type="noConversion"/>
  </si>
  <si>
    <t>단위 : 개, 명, 백만원</t>
    <phoneticPr fontId="3" type="noConversion"/>
  </si>
  <si>
    <t>NATIONAL AGRICULTURAL COOPERATIVE FEDERATION(Cont'd)</t>
    <phoneticPr fontId="4" type="noConversion"/>
  </si>
  <si>
    <t xml:space="preserve"> 농 업 협 동 조 합(속)</t>
    <phoneticPr fontId="4" type="noConversion"/>
  </si>
  <si>
    <t>NATIONAL AGRICULTURAL COOPERATIVE FEDERATION</t>
    <phoneticPr fontId="4" type="noConversion"/>
  </si>
  <si>
    <t>11. 농 업 협 동 조 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</si>
</sst>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76" formatCode="#,##0;[Red]#,##0"/>
    <numFmt numFmtId="177" formatCode="#,##0_);[Red]\(#,##0\)"/>
    <numFmt numFmtId="178" formatCode="0.0_ "/>
    <numFmt numFmtId="179" formatCode="0.00_);[Red]\(0.00\)"/>
    <numFmt numFmtId="180" formatCode="_ * #,##0.0_ ;_ * \-#,##0.0_ ;_ * &quot;-&quot;_ ;_ @_ "/>
    <numFmt numFmtId="181" formatCode="#,##0.0_);[Red]\(#,##0.0\)"/>
    <numFmt numFmtId="182" formatCode="_ * #,##0_ ;_ * \-#,##0_ ;_ * &quot;-&quot;_ ;_ @_ "/>
    <numFmt numFmtId="183" formatCode="#,##0_ "/>
    <numFmt numFmtId="184" formatCode="#,##0.0_ "/>
    <numFmt numFmtId="185" formatCode="0.0_);[Red]\(0.0\)"/>
    <numFmt numFmtId="186" formatCode="#,##0_);\(#,##0\)"/>
    <numFmt numFmtId="187" formatCode="_-* #,##0.0_-;\-* #,##0.0_-;_-* &quot;-&quot;_-;_-@_-"/>
    <numFmt numFmtId="188" formatCode="0_ "/>
    <numFmt numFmtId="189" formatCode="#,##0.00_ "/>
    <numFmt numFmtId="190" formatCode="#,##0.00_);\(#,##0.00\)"/>
    <numFmt numFmtId="191" formatCode="0_);[Red]\(0\)"/>
    <numFmt numFmtId="192" formatCode="0;[Red]0"/>
    <numFmt numFmtId="193" formatCode="\-"/>
  </numFmts>
  <fonts count="3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9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name val="새굴림"/>
      <family val="1"/>
      <charset val="129"/>
    </font>
    <font>
      <sz val="12"/>
      <name val="바탕체"/>
      <family val="1"/>
      <charset val="129"/>
    </font>
    <font>
      <sz val="9"/>
      <color indexed="8"/>
      <name val="새굴림"/>
      <family val="1"/>
      <charset val="129"/>
    </font>
    <font>
      <b/>
      <sz val="16"/>
      <name val="돋움체"/>
      <family val="3"/>
      <charset val="129"/>
    </font>
    <font>
      <b/>
      <sz val="11"/>
      <name val="새굴림"/>
      <family val="1"/>
      <charset val="129"/>
    </font>
    <font>
      <sz val="9"/>
      <color rgb="FF000000"/>
      <name val="새굴림"/>
      <family val="1"/>
      <charset val="129"/>
    </font>
    <font>
      <sz val="8"/>
      <name val="새굴림"/>
      <family val="1"/>
      <charset val="129"/>
    </font>
    <font>
      <b/>
      <sz val="8"/>
      <name val="새굴림"/>
      <family val="1"/>
      <charset val="129"/>
    </font>
    <font>
      <sz val="9"/>
      <name val="굴림체"/>
      <family val="3"/>
      <charset val="129"/>
    </font>
    <font>
      <sz val="9"/>
      <color theme="0"/>
      <name val="새굴림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새굴림"/>
      <family val="1"/>
      <charset val="129"/>
    </font>
    <font>
      <b/>
      <sz val="6"/>
      <color rgb="FFFF0000"/>
      <name val="새굴림"/>
      <family val="1"/>
      <charset val="129"/>
    </font>
    <font>
      <sz val="7"/>
      <name val="새굴림"/>
      <family val="1"/>
      <charset val="129"/>
    </font>
    <font>
      <b/>
      <sz val="7"/>
      <color rgb="FFFF0000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6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11" fillId="0" borderId="0" applyProtection="0"/>
    <xf numFmtId="0" fontId="1" fillId="0" borderId="0"/>
    <xf numFmtId="0" fontId="18" fillId="0" borderId="0"/>
    <xf numFmtId="41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36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3" fontId="6" fillId="0" borderId="0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2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2" quotePrefix="1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176" fontId="7" fillId="0" borderId="0" xfId="1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 shrinkToFit="1"/>
    </xf>
    <xf numFmtId="176" fontId="6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8" fontId="8" fillId="0" borderId="0" xfId="0" applyNumberFormat="1" applyFont="1" applyFill="1" applyBorder="1"/>
    <xf numFmtId="176" fontId="7" fillId="0" borderId="0" xfId="3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 wrapText="1" shrinkToFit="1"/>
    </xf>
    <xf numFmtId="176" fontId="7" fillId="0" borderId="1" xfId="1" quotePrefix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/>
    <xf numFmtId="3" fontId="10" fillId="0" borderId="0" xfId="0" applyNumberFormat="1" applyFont="1" applyFill="1" applyBorder="1"/>
    <xf numFmtId="0" fontId="10" fillId="0" borderId="0" xfId="0" applyFont="1" applyBorder="1"/>
    <xf numFmtId="1" fontId="6" fillId="0" borderId="0" xfId="0" applyNumberFormat="1" applyFont="1" applyAlignment="1">
      <alignment horizontal="center"/>
    </xf>
    <xf numFmtId="2" fontId="6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1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1" fontId="10" fillId="0" borderId="0" xfId="0" applyNumberFormat="1" applyFont="1" applyBorder="1"/>
    <xf numFmtId="1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Border="1"/>
    <xf numFmtId="179" fontId="9" fillId="0" borderId="0" xfId="0" quotePrefix="1" applyNumberFormat="1" applyFont="1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center" vertical="center"/>
    </xf>
    <xf numFmtId="0" fontId="6" fillId="0" borderId="0" xfId="0" applyFont="1" applyBorder="1"/>
    <xf numFmtId="179" fontId="7" fillId="0" borderId="0" xfId="0" quotePrefix="1" applyNumberFormat="1" applyFont="1" applyFill="1" applyBorder="1" applyAlignment="1">
      <alignment horizontal="center" vertical="center"/>
    </xf>
    <xf numFmtId="177" fontId="7" fillId="0" borderId="0" xfId="0" quotePrefix="1" applyNumberFormat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179" fontId="6" fillId="0" borderId="0" xfId="0" quotePrefix="1" applyNumberFormat="1" applyFont="1" applyFill="1" applyBorder="1" applyAlignment="1">
      <alignment horizontal="center" vertical="center"/>
    </xf>
    <xf numFmtId="177" fontId="6" fillId="0" borderId="0" xfId="0" quotePrefix="1" applyNumberFormat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right"/>
    </xf>
    <xf numFmtId="1" fontId="6" fillId="0" borderId="15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left"/>
    </xf>
    <xf numFmtId="0" fontId="5" fillId="0" borderId="0" xfId="0" applyFont="1" applyBorder="1"/>
    <xf numFmtId="3" fontId="2" fillId="0" borderId="0" xfId="0" applyNumberFormat="1" applyFont="1" applyBorder="1" applyAlignment="1">
      <alignment vertical="center"/>
    </xf>
    <xf numFmtId="180" fontId="10" fillId="0" borderId="0" xfId="0" applyNumberFormat="1" applyFont="1"/>
    <xf numFmtId="0" fontId="10" fillId="0" borderId="0" xfId="0" applyNumberFormat="1" applyFont="1" applyBorder="1"/>
    <xf numFmtId="180" fontId="10" fillId="0" borderId="0" xfId="0" applyNumberFormat="1" applyFont="1" applyFill="1"/>
    <xf numFmtId="0" fontId="10" fillId="0" borderId="0" xfId="0" applyNumberFormat="1" applyFont="1" applyFill="1" applyBorder="1"/>
    <xf numFmtId="180" fontId="10" fillId="0" borderId="0" xfId="0" applyNumberFormat="1" applyFont="1" applyFill="1" applyBorder="1"/>
    <xf numFmtId="181" fontId="9" fillId="0" borderId="0" xfId="0" applyNumberFormat="1" applyFont="1" applyFill="1" applyBorder="1" applyAlignment="1">
      <alignment horizontal="center" vertical="center"/>
    </xf>
    <xf numFmtId="41" fontId="9" fillId="0" borderId="0" xfId="2" applyFont="1" applyFill="1" applyBorder="1" applyAlignment="1">
      <alignment horizontal="center" vertical="center"/>
    </xf>
    <xf numFmtId="181" fontId="9" fillId="0" borderId="0" xfId="4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41" fontId="7" fillId="0" borderId="0" xfId="2" applyFont="1" applyFill="1" applyBorder="1" applyAlignment="1">
      <alignment horizontal="center" vertical="center"/>
    </xf>
    <xf numFmtId="181" fontId="7" fillId="0" borderId="0" xfId="4" applyNumberFormat="1" applyFont="1" applyFill="1" applyBorder="1" applyAlignment="1">
      <alignment horizontal="center" vertical="center"/>
    </xf>
    <xf numFmtId="181" fontId="7" fillId="0" borderId="11" xfId="4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41" fontId="6" fillId="0" borderId="0" xfId="2" applyFont="1" applyFill="1" applyBorder="1" applyAlignment="1">
      <alignment horizontal="center" vertical="center"/>
    </xf>
    <xf numFmtId="181" fontId="6" fillId="0" borderId="0" xfId="4" applyNumberFormat="1" applyFont="1" applyFill="1" applyBorder="1" applyAlignment="1">
      <alignment horizontal="center" vertical="center"/>
    </xf>
    <xf numFmtId="0" fontId="12" fillId="0" borderId="6" xfId="0" quotePrefix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0" xfId="0" applyNumberFormat="1" applyFont="1" applyFill="1" applyBorder="1"/>
    <xf numFmtId="0" fontId="5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left"/>
    </xf>
    <xf numFmtId="0" fontId="10" fillId="0" borderId="0" xfId="0" applyFont="1" applyFill="1"/>
    <xf numFmtId="1" fontId="10" fillId="0" borderId="0" xfId="0" applyNumberFormat="1" applyFont="1" applyFill="1" applyBorder="1" applyAlignment="1">
      <alignment horizontal="center"/>
    </xf>
    <xf numFmtId="183" fontId="10" fillId="0" borderId="0" xfId="2" applyNumberFormat="1" applyFont="1" applyFill="1" applyBorder="1" applyAlignment="1">
      <alignment horizontal="center"/>
    </xf>
    <xf numFmtId="184" fontId="6" fillId="0" borderId="0" xfId="2" quotePrefix="1" applyNumberFormat="1" applyFont="1" applyFill="1" applyBorder="1" applyAlignment="1">
      <alignment horizontal="center" vertical="center"/>
    </xf>
    <xf numFmtId="178" fontId="6" fillId="0" borderId="0" xfId="0" quotePrefix="1" applyNumberFormat="1" applyFont="1" applyFill="1" applyBorder="1" applyAlignment="1">
      <alignment horizontal="center" vertical="center"/>
    </xf>
    <xf numFmtId="185" fontId="6" fillId="0" borderId="0" xfId="2" quotePrefix="1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83" fontId="6" fillId="0" borderId="0" xfId="2" quotePrefix="1" applyNumberFormat="1" applyFont="1" applyFill="1" applyBorder="1" applyAlignment="1">
      <alignment horizontal="center" vertical="center"/>
    </xf>
    <xf numFmtId="184" fontId="6" fillId="0" borderId="11" xfId="2" quotePrefix="1" applyNumberFormat="1" applyFont="1" applyFill="1" applyBorder="1" applyAlignment="1">
      <alignment horizontal="center" vertical="center"/>
    </xf>
    <xf numFmtId="183" fontId="6" fillId="0" borderId="6" xfId="2" applyNumberFormat="1" applyFont="1" applyFill="1" applyBorder="1" applyAlignment="1">
      <alignment horizontal="center" vertical="center" wrapText="1" shrinkToFit="1"/>
    </xf>
    <xf numFmtId="183" fontId="8" fillId="0" borderId="0" xfId="2" applyNumberFormat="1" applyFont="1" applyFill="1" applyBorder="1" applyAlignment="1">
      <alignment horizontal="center"/>
    </xf>
    <xf numFmtId="184" fontId="8" fillId="0" borderId="0" xfId="2" quotePrefix="1" applyNumberFormat="1" applyFont="1" applyFill="1" applyBorder="1" applyAlignment="1">
      <alignment horizontal="center" vertical="center"/>
    </xf>
    <xf numFmtId="0" fontId="8" fillId="0" borderId="6" xfId="2" applyNumberFormat="1" applyFont="1" applyFill="1" applyBorder="1" applyAlignment="1">
      <alignment horizontal="center" vertical="center"/>
    </xf>
    <xf numFmtId="183" fontId="6" fillId="0" borderId="0" xfId="2" applyNumberFormat="1" applyFont="1" applyFill="1" applyBorder="1" applyAlignment="1">
      <alignment horizontal="center"/>
    </xf>
    <xf numFmtId="0" fontId="6" fillId="0" borderId="6" xfId="2" applyNumberFormat="1" applyFont="1" applyFill="1" applyBorder="1" applyAlignment="1">
      <alignment horizontal="center" vertical="center"/>
    </xf>
    <xf numFmtId="41" fontId="6" fillId="0" borderId="0" xfId="2" quotePrefix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83" fontId="6" fillId="0" borderId="0" xfId="2" quotePrefix="1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3" fontId="10" fillId="0" borderId="0" xfId="2" applyNumberFormat="1" applyFont="1"/>
    <xf numFmtId="183" fontId="10" fillId="0" borderId="0" xfId="2" applyNumberFormat="1" applyFont="1" applyBorder="1"/>
    <xf numFmtId="183" fontId="14" fillId="0" borderId="0" xfId="2" applyNumberFormat="1" applyFont="1" applyFill="1" applyBorder="1"/>
    <xf numFmtId="186" fontId="6" fillId="0" borderId="1" xfId="0" applyNumberFormat="1" applyFont="1" applyBorder="1" applyAlignment="1">
      <alignment horizontal="center" vertical="center"/>
    </xf>
    <xf numFmtId="186" fontId="15" fillId="0" borderId="1" xfId="2" applyNumberFormat="1" applyFont="1" applyFill="1" applyBorder="1" applyAlignment="1">
      <alignment horizontal="center" vertical="center"/>
    </xf>
    <xf numFmtId="186" fontId="6" fillId="0" borderId="1" xfId="2" quotePrefix="1" applyNumberFormat="1" applyFont="1" applyFill="1" applyBorder="1" applyAlignment="1">
      <alignment horizontal="center" vertical="center"/>
    </xf>
    <xf numFmtId="186" fontId="6" fillId="0" borderId="0" xfId="2" applyNumberFormat="1" applyFont="1" applyFill="1" applyBorder="1" applyAlignment="1">
      <alignment horizontal="center" vertical="center"/>
    </xf>
    <xf numFmtId="183" fontId="6" fillId="0" borderId="1" xfId="2" quotePrefix="1" applyNumberFormat="1" applyFont="1" applyFill="1" applyBorder="1" applyAlignment="1">
      <alignment horizontal="center" vertical="center"/>
    </xf>
    <xf numFmtId="183" fontId="6" fillId="0" borderId="16" xfId="2" applyNumberFormat="1" applyFont="1" applyFill="1" applyBorder="1" applyAlignment="1">
      <alignment horizontal="center" vertical="center" wrapText="1" shrinkToFit="1"/>
    </xf>
    <xf numFmtId="186" fontId="6" fillId="0" borderId="0" xfId="0" applyNumberFormat="1" applyFont="1" applyBorder="1" applyAlignment="1">
      <alignment horizontal="center" vertical="center"/>
    </xf>
    <xf numFmtId="186" fontId="15" fillId="0" borderId="0" xfId="2" applyNumberFormat="1" applyFont="1" applyFill="1" applyBorder="1" applyAlignment="1">
      <alignment horizontal="center" vertical="center"/>
    </xf>
    <xf numFmtId="186" fontId="6" fillId="0" borderId="0" xfId="2" quotePrefix="1" applyNumberFormat="1" applyFont="1" applyFill="1" applyBorder="1" applyAlignment="1">
      <alignment horizontal="center" vertical="center"/>
    </xf>
    <xf numFmtId="183" fontId="10" fillId="0" borderId="13" xfId="2" applyNumberFormat="1" applyFont="1" applyBorder="1"/>
    <xf numFmtId="183" fontId="6" fillId="0" borderId="0" xfId="2" applyNumberFormat="1" applyFont="1"/>
    <xf numFmtId="183" fontId="6" fillId="0" borderId="0" xfId="2" applyNumberFormat="1" applyFont="1" applyBorder="1"/>
    <xf numFmtId="183" fontId="8" fillId="0" borderId="0" xfId="2" applyNumberFormat="1" applyFont="1" applyFill="1" applyBorder="1"/>
    <xf numFmtId="186" fontId="8" fillId="0" borderId="0" xfId="2" quotePrefix="1" applyNumberFormat="1" applyFont="1" applyFill="1" applyBorder="1" applyAlignment="1">
      <alignment horizontal="center" vertical="center"/>
    </xf>
    <xf numFmtId="183" fontId="6" fillId="0" borderId="0" xfId="2" applyNumberFormat="1" applyFont="1" applyFill="1" applyBorder="1"/>
    <xf numFmtId="186" fontId="12" fillId="0" borderId="0" xfId="2" applyNumberFormat="1" applyFont="1" applyFill="1" applyAlignment="1">
      <alignment horizontal="center" vertical="center"/>
    </xf>
    <xf numFmtId="186" fontId="6" fillId="0" borderId="0" xfId="2" quotePrefix="1" applyNumberFormat="1" applyFont="1" applyBorder="1" applyAlignment="1">
      <alignment horizontal="center" vertical="center"/>
    </xf>
    <xf numFmtId="0" fontId="6" fillId="0" borderId="6" xfId="2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/>
    <xf numFmtId="1" fontId="6" fillId="0" borderId="0" xfId="0" applyNumberFormat="1" applyFont="1" applyBorder="1"/>
    <xf numFmtId="181" fontId="6" fillId="0" borderId="0" xfId="0" quotePrefix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1" fontId="8" fillId="0" borderId="0" xfId="0" applyNumberFormat="1" applyFont="1" applyBorder="1"/>
    <xf numFmtId="0" fontId="8" fillId="0" borderId="6" xfId="0" applyFont="1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center" vertical="center"/>
    </xf>
    <xf numFmtId="181" fontId="6" fillId="0" borderId="0" xfId="0" quotePrefix="1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left"/>
    </xf>
    <xf numFmtId="1" fontId="5" fillId="0" borderId="0" xfId="0" applyNumberFormat="1" applyFont="1" applyBorder="1"/>
    <xf numFmtId="1" fontId="5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Fill="1"/>
    <xf numFmtId="1" fontId="6" fillId="0" borderId="0" xfId="0" applyNumberFormat="1" applyFont="1" applyFill="1" applyBorder="1"/>
    <xf numFmtId="1" fontId="8" fillId="0" borderId="0" xfId="0" applyNumberFormat="1" applyFont="1" applyFill="1" applyBorder="1"/>
    <xf numFmtId="1" fontId="6" fillId="0" borderId="13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5" fillId="0" borderId="0" xfId="0" applyNumberFormat="1" applyFont="1" applyFill="1" applyBorder="1"/>
    <xf numFmtId="3" fontId="2" fillId="0" borderId="0" xfId="0" applyNumberFormat="1" applyFont="1" applyFill="1" applyAlignment="1">
      <alignment vertical="center"/>
    </xf>
    <xf numFmtId="187" fontId="6" fillId="0" borderId="0" xfId="2" applyNumberFormat="1" applyFont="1" applyFill="1" applyBorder="1" applyAlignment="1">
      <alignment horizontal="center" vertical="center"/>
    </xf>
    <xf numFmtId="188" fontId="6" fillId="0" borderId="0" xfId="2" quotePrefix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183" fontId="6" fillId="0" borderId="0" xfId="2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6" fillId="0" borderId="17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1" fontId="6" fillId="0" borderId="18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1" fontId="2" fillId="0" borderId="0" xfId="0" applyNumberFormat="1" applyFont="1" applyFill="1" applyAlignment="1">
      <alignment vertical="center"/>
    </xf>
    <xf numFmtId="185" fontId="10" fillId="0" borderId="0" xfId="0" applyNumberFormat="1" applyFont="1" applyAlignment="1">
      <alignment horizontal="center"/>
    </xf>
    <xf numFmtId="185" fontId="10" fillId="0" borderId="0" xfId="0" applyNumberFormat="1" applyFont="1" applyBorder="1"/>
    <xf numFmtId="185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NumberFormat="1" applyFont="1"/>
    <xf numFmtId="185" fontId="10" fillId="0" borderId="0" xfId="0" applyNumberFormat="1" applyFont="1" applyAlignment="1">
      <alignment horizontal="right"/>
    </xf>
    <xf numFmtId="185" fontId="10" fillId="0" borderId="0" xfId="0" applyNumberFormat="1" applyFont="1" applyBorder="1" applyAlignment="1">
      <alignment horizontal="center"/>
    </xf>
    <xf numFmtId="185" fontId="10" fillId="0" borderId="0" xfId="0" applyNumberFormat="1" applyFont="1" applyBorder="1" applyAlignment="1">
      <alignment horizontal="right"/>
    </xf>
    <xf numFmtId="186" fontId="16" fillId="0" borderId="1" xfId="1" applyNumberFormat="1" applyFont="1" applyFill="1" applyBorder="1" applyAlignment="1">
      <alignment horizontal="center" vertical="center"/>
    </xf>
    <xf numFmtId="186" fontId="6" fillId="0" borderId="1" xfId="1" applyNumberFormat="1" applyFont="1" applyFill="1" applyBorder="1" applyAlignment="1">
      <alignment horizontal="center" vertical="center"/>
    </xf>
    <xf numFmtId="186" fontId="16" fillId="0" borderId="0" xfId="1" applyNumberFormat="1" applyFont="1" applyFill="1" applyBorder="1" applyAlignment="1">
      <alignment horizontal="center" vertical="center"/>
    </xf>
    <xf numFmtId="186" fontId="6" fillId="0" borderId="0" xfId="1" applyNumberFormat="1" applyFont="1" applyFill="1" applyBorder="1" applyAlignment="1">
      <alignment horizontal="center" vertical="center"/>
    </xf>
    <xf numFmtId="184" fontId="8" fillId="0" borderId="0" xfId="2" applyNumberFormat="1" applyFont="1" applyBorder="1" applyAlignment="1">
      <alignment horizontal="center"/>
    </xf>
    <xf numFmtId="186" fontId="17" fillId="0" borderId="0" xfId="1" applyNumberFormat="1" applyFont="1" applyFill="1" applyBorder="1" applyAlignment="1">
      <alignment horizontal="center" vertical="center"/>
    </xf>
    <xf numFmtId="184" fontId="6" fillId="0" borderId="0" xfId="2" applyNumberFormat="1" applyFont="1" applyBorder="1" applyAlignment="1">
      <alignment horizontal="center"/>
    </xf>
    <xf numFmtId="186" fontId="16" fillId="0" borderId="0" xfId="1" applyNumberFormat="1" applyFont="1" applyBorder="1" applyAlignment="1">
      <alignment horizontal="center" vertical="center"/>
    </xf>
    <xf numFmtId="186" fontId="6" fillId="0" borderId="0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185" fontId="6" fillId="0" borderId="12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center" vertical="center" shrinkToFit="1"/>
    </xf>
    <xf numFmtId="185" fontId="6" fillId="0" borderId="0" xfId="0" applyNumberFormat="1" applyFont="1" applyBorder="1" applyAlignment="1">
      <alignment horizontal="center" vertical="center" shrinkToFit="1"/>
    </xf>
    <xf numFmtId="185" fontId="6" fillId="0" borderId="13" xfId="0" applyNumberFormat="1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center" vertical="center" shrinkToFit="1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85" fontId="6" fillId="0" borderId="6" xfId="0" applyNumberFormat="1" applyFont="1" applyBorder="1" applyAlignment="1">
      <alignment horizontal="center" vertical="center"/>
    </xf>
    <xf numFmtId="185" fontId="6" fillId="0" borderId="7" xfId="0" applyNumberFormat="1" applyFont="1" applyBorder="1" applyAlignment="1">
      <alignment horizontal="center" vertical="center"/>
    </xf>
    <xf numFmtId="185" fontId="6" fillId="0" borderId="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185" fontId="6" fillId="0" borderId="0" xfId="0" applyNumberFormat="1" applyFont="1" applyBorder="1" applyAlignment="1">
      <alignment vertical="center"/>
    </xf>
    <xf numFmtId="185" fontId="6" fillId="0" borderId="21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85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85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85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89" fontId="6" fillId="0" borderId="0" xfId="2" applyNumberFormat="1" applyFont="1" applyBorder="1"/>
    <xf numFmtId="186" fontId="6" fillId="0" borderId="0" xfId="1" quotePrefix="1" applyNumberFormat="1" applyFont="1" applyFill="1" applyBorder="1" applyAlignment="1">
      <alignment horizontal="center" vertical="center"/>
    </xf>
    <xf numFmtId="189" fontId="8" fillId="0" borderId="0" xfId="2" applyNumberFormat="1" applyFont="1" applyBorder="1"/>
    <xf numFmtId="186" fontId="8" fillId="0" borderId="0" xfId="1" applyNumberFormat="1" applyFont="1" applyFill="1" applyBorder="1" applyAlignment="1">
      <alignment horizontal="center" vertical="center"/>
    </xf>
    <xf numFmtId="186" fontId="6" fillId="0" borderId="0" xfId="2" applyNumberFormat="1" applyFont="1" applyBorder="1" applyAlignment="1">
      <alignment horizontal="center" vertical="center"/>
    </xf>
    <xf numFmtId="186" fontId="6" fillId="0" borderId="0" xfId="2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182" fontId="6" fillId="0" borderId="0" xfId="0" quotePrefix="1" applyNumberFormat="1" applyFont="1" applyBorder="1" applyAlignment="1"/>
    <xf numFmtId="186" fontId="6" fillId="0" borderId="1" xfId="2" applyNumberFormat="1" applyFont="1" applyBorder="1" applyAlignment="1" applyProtection="1">
      <alignment horizontal="center" vertical="center" shrinkToFit="1"/>
    </xf>
    <xf numFmtId="186" fontId="6" fillId="0" borderId="0" xfId="1" quotePrefix="1" applyNumberFormat="1" applyFont="1" applyFill="1" applyBorder="1" applyAlignment="1"/>
    <xf numFmtId="186" fontId="6" fillId="0" borderId="1" xfId="1" quotePrefix="1" applyNumberFormat="1" applyFont="1" applyFill="1" applyBorder="1" applyAlignment="1">
      <alignment horizontal="center" vertical="center"/>
    </xf>
    <xf numFmtId="186" fontId="6" fillId="0" borderId="0" xfId="1" applyNumberFormat="1" applyFont="1" applyFill="1" applyBorder="1" applyAlignment="1" applyProtection="1">
      <alignment horizontal="center" vertical="center" shrinkToFit="1"/>
    </xf>
    <xf numFmtId="186" fontId="6" fillId="0" borderId="0" xfId="2" applyNumberFormat="1" applyFont="1" applyBorder="1" applyAlignment="1" applyProtection="1">
      <alignment horizontal="center" vertical="center" shrinkToFit="1"/>
    </xf>
    <xf numFmtId="186" fontId="6" fillId="0" borderId="0" xfId="0" quotePrefix="1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182" fontId="8" fillId="0" borderId="0" xfId="0" quotePrefix="1" applyNumberFormat="1" applyFont="1" applyBorder="1" applyAlignment="1"/>
    <xf numFmtId="186" fontId="8" fillId="0" borderId="0" xfId="1" quotePrefix="1" applyNumberFormat="1" applyFont="1" applyFill="1" applyBorder="1" applyAlignment="1">
      <alignment horizontal="center" vertical="center"/>
    </xf>
    <xf numFmtId="186" fontId="6" fillId="0" borderId="0" xfId="1" quotePrefix="1" applyNumberFormat="1" applyFont="1" applyBorder="1" applyAlignment="1">
      <alignment horizontal="center" vertical="center"/>
    </xf>
    <xf numFmtId="186" fontId="6" fillId="0" borderId="0" xfId="0" quotePrefix="1" applyNumberFormat="1" applyFont="1" applyBorder="1" applyAlignment="1">
      <alignment horizontal="center" vertical="center"/>
    </xf>
    <xf numFmtId="186" fontId="6" fillId="0" borderId="0" xfId="5" applyNumberFormat="1" applyFont="1" applyAlignment="1" applyProtection="1">
      <alignment horizontal="center" vertical="center" shrinkToFit="1"/>
    </xf>
    <xf numFmtId="186" fontId="6" fillId="0" borderId="0" xfId="2" applyNumberFormat="1" applyFont="1" applyAlignment="1" applyProtection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right"/>
    </xf>
    <xf numFmtId="18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8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center"/>
    </xf>
    <xf numFmtId="186" fontId="8" fillId="0" borderId="0" xfId="5" applyNumberFormat="1" applyFont="1" applyFill="1" applyBorder="1" applyAlignment="1" applyProtection="1">
      <alignment horizontal="center" vertical="center" shrinkToFit="1"/>
    </xf>
    <xf numFmtId="186" fontId="6" fillId="0" borderId="0" xfId="5" applyNumberFormat="1" applyFont="1" applyFill="1" applyBorder="1" applyAlignment="1" applyProtection="1">
      <alignment horizontal="center" vertical="center" shrinkToFit="1"/>
    </xf>
    <xf numFmtId="186" fontId="6" fillId="0" borderId="0" xfId="0" applyNumberFormat="1" applyFont="1" applyFill="1" applyBorder="1" applyAlignment="1">
      <alignment horizontal="center" vertical="center"/>
    </xf>
    <xf numFmtId="186" fontId="6" fillId="0" borderId="0" xfId="5" applyNumberFormat="1" applyFont="1" applyBorder="1" applyAlignment="1" applyProtection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1" fontId="2" fillId="0" borderId="0" xfId="0" applyNumberFormat="1" applyFont="1" applyAlignment="1">
      <alignment horizontal="center" vertical="center"/>
    </xf>
    <xf numFmtId="190" fontId="17" fillId="0" borderId="0" xfId="1" applyNumberFormat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horizontal="center" vertical="center"/>
    </xf>
    <xf numFmtId="190" fontId="16" fillId="0" borderId="0" xfId="1" applyNumberFormat="1" applyFont="1" applyFill="1" applyBorder="1" applyAlignment="1">
      <alignment horizontal="center" vertical="center"/>
    </xf>
    <xf numFmtId="190" fontId="16" fillId="0" borderId="1" xfId="1" applyNumberFormat="1" applyFont="1" applyFill="1" applyBorder="1" applyAlignment="1">
      <alignment horizontal="center" vertical="center"/>
    </xf>
    <xf numFmtId="190" fontId="6" fillId="0" borderId="1" xfId="1" applyNumberFormat="1" applyFont="1" applyFill="1" applyBorder="1" applyAlignment="1">
      <alignment horizontal="center" vertical="center"/>
    </xf>
    <xf numFmtId="190" fontId="6" fillId="0" borderId="0" xfId="1" quotePrefix="1" applyNumberFormat="1" applyFont="1" applyFill="1" applyBorder="1" applyAlignment="1">
      <alignment horizontal="center" vertical="center"/>
    </xf>
    <xf numFmtId="190" fontId="8" fillId="0" borderId="0" xfId="1" quotePrefix="1" applyNumberFormat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 applyProtection="1">
      <alignment horizontal="center" vertical="center" shrinkToFit="1"/>
    </xf>
    <xf numFmtId="190" fontId="15" fillId="0" borderId="0" xfId="1" applyNumberFormat="1" applyFont="1" applyFill="1" applyBorder="1" applyAlignment="1" applyProtection="1">
      <alignment horizontal="center" vertical="center"/>
      <protection locked="0"/>
    </xf>
    <xf numFmtId="190" fontId="6" fillId="0" borderId="0" xfId="2" applyNumberFormat="1" applyFont="1" applyBorder="1" applyAlignment="1" applyProtection="1">
      <alignment horizontal="center" vertical="center" shrinkToFit="1"/>
    </xf>
    <xf numFmtId="190" fontId="6" fillId="0" borderId="0" xfId="0" quotePrefix="1" applyNumberFormat="1" applyFont="1" applyFill="1" applyBorder="1" applyAlignment="1">
      <alignment horizontal="center" vertical="center"/>
    </xf>
    <xf numFmtId="190" fontId="15" fillId="0" borderId="1" xfId="1" applyNumberFormat="1" applyFont="1" applyFill="1" applyBorder="1" applyAlignment="1" applyProtection="1">
      <alignment horizontal="center" vertical="center"/>
      <protection locked="0"/>
    </xf>
    <xf numFmtId="190" fontId="6" fillId="0" borderId="1" xfId="2" applyNumberFormat="1" applyFont="1" applyBorder="1" applyAlignment="1" applyProtection="1">
      <alignment horizontal="center" vertical="center" shrinkToFit="1"/>
    </xf>
    <xf numFmtId="190" fontId="8" fillId="0" borderId="0" xfId="5" applyNumberFormat="1" applyFont="1" applyFill="1" applyBorder="1" applyAlignment="1" applyProtection="1">
      <alignment horizontal="center" vertical="center" shrinkToFit="1"/>
    </xf>
    <xf numFmtId="190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186" fontId="6" fillId="0" borderId="1" xfId="1" quotePrefix="1" applyNumberFormat="1" applyFont="1" applyFill="1" applyBorder="1" applyAlignment="1"/>
    <xf numFmtId="186" fontId="6" fillId="0" borderId="1" xfId="1" applyNumberFormat="1" applyFont="1" applyFill="1" applyBorder="1" applyAlignment="1" applyProtection="1">
      <alignment horizontal="center" vertical="center" shrinkToFit="1"/>
    </xf>
    <xf numFmtId="190" fontId="6" fillId="0" borderId="22" xfId="1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43" fontId="8" fillId="0" borderId="0" xfId="0" quotePrefix="1" applyNumberFormat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43" fontId="6" fillId="0" borderId="0" xfId="0" quotePrefix="1" applyNumberFormat="1" applyFont="1" applyFill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center" vertical="center"/>
    </xf>
    <xf numFmtId="43" fontId="8" fillId="0" borderId="0" xfId="2" quotePrefix="1" applyNumberFormat="1" applyFont="1" applyFill="1" applyBorder="1" applyAlignment="1">
      <alignment horizontal="center" vertical="center"/>
    </xf>
    <xf numFmtId="41" fontId="8" fillId="0" borderId="0" xfId="2" quotePrefix="1" applyNumberFormat="1" applyFont="1" applyFill="1" applyBorder="1" applyAlignment="1">
      <alignment horizontal="center" vertical="center"/>
    </xf>
    <xf numFmtId="183" fontId="8" fillId="0" borderId="0" xfId="2" quotePrefix="1" applyNumberFormat="1" applyFont="1" applyFill="1" applyBorder="1" applyAlignment="1">
      <alignment horizontal="center" vertical="center"/>
    </xf>
    <xf numFmtId="43" fontId="6" fillId="0" borderId="0" xfId="2" quotePrefix="1" applyNumberFormat="1" applyFont="1" applyFill="1" applyBorder="1" applyAlignment="1">
      <alignment horizontal="center" vertical="center"/>
    </xf>
    <xf numFmtId="41" fontId="6" fillId="0" borderId="0" xfId="2" quotePrefix="1" applyNumberFormat="1" applyFont="1" applyFill="1" applyBorder="1" applyAlignment="1">
      <alignment horizontal="center" vertical="center"/>
    </xf>
    <xf numFmtId="43" fontId="6" fillId="0" borderId="0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center" vertical="center"/>
    </xf>
    <xf numFmtId="43" fontId="6" fillId="0" borderId="1" xfId="2" quotePrefix="1" applyNumberFormat="1" applyFont="1" applyFill="1" applyBorder="1" applyAlignment="1">
      <alignment horizontal="center" vertical="center"/>
    </xf>
    <xf numFmtId="43" fontId="6" fillId="0" borderId="1" xfId="2" applyNumberFormat="1" applyFont="1" applyFill="1" applyBorder="1" applyAlignment="1">
      <alignment horizontal="center" vertical="center"/>
    </xf>
    <xf numFmtId="41" fontId="6" fillId="0" borderId="1" xfId="2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/>
    </xf>
    <xf numFmtId="183" fontId="8" fillId="0" borderId="0" xfId="0" quotePrefix="1" applyNumberFormat="1" applyFont="1" applyFill="1" applyBorder="1" applyAlignment="1">
      <alignment horizontal="center"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191" fontId="6" fillId="0" borderId="0" xfId="2" quotePrefix="1" applyNumberFormat="1" applyFont="1" applyFill="1" applyBorder="1" applyAlignment="1">
      <alignment horizontal="center" vertical="center"/>
    </xf>
    <xf numFmtId="191" fontId="6" fillId="0" borderId="0" xfId="2" applyNumberFormat="1" applyFont="1" applyFill="1" applyBorder="1" applyAlignment="1">
      <alignment horizontal="center" vertical="center"/>
    </xf>
    <xf numFmtId="43" fontId="6" fillId="0" borderId="1" xfId="0" quotePrefix="1" applyNumberFormat="1" applyFont="1" applyFill="1" applyBorder="1" applyAlignment="1">
      <alignment horizontal="center" vertical="center"/>
    </xf>
    <xf numFmtId="191" fontId="6" fillId="0" borderId="1" xfId="2" quotePrefix="1" applyNumberFormat="1" applyFont="1" applyFill="1" applyBorder="1" applyAlignment="1">
      <alignment horizontal="center" vertical="center"/>
    </xf>
    <xf numFmtId="41" fontId="6" fillId="0" borderId="1" xfId="2" quotePrefix="1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177" fontId="8" fillId="0" borderId="0" xfId="2" quotePrefix="1" applyNumberFormat="1" applyFont="1" applyFill="1" applyBorder="1" applyAlignment="1">
      <alignment horizontal="center" vertical="center"/>
    </xf>
    <xf numFmtId="191" fontId="8" fillId="0" borderId="0" xfId="2" quotePrefix="1" applyNumberFormat="1" applyFont="1" applyFill="1" applyBorder="1" applyAlignment="1">
      <alignment horizontal="center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center" vertical="center"/>
    </xf>
    <xf numFmtId="177" fontId="6" fillId="0" borderId="1" xfId="2" quotePrefix="1" applyNumberFormat="1" applyFont="1" applyFill="1" applyBorder="1" applyAlignment="1">
      <alignment horizontal="center" vertical="center"/>
    </xf>
    <xf numFmtId="191" fontId="6" fillId="0" borderId="1" xfId="2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186" fontId="16" fillId="0" borderId="22" xfId="1" applyNumberFormat="1" applyFont="1" applyFill="1" applyBorder="1" applyAlignment="1">
      <alignment horizontal="center" vertical="center"/>
    </xf>
    <xf numFmtId="186" fontId="6" fillId="0" borderId="22" xfId="1" applyNumberFormat="1" applyFont="1" applyFill="1" applyBorder="1" applyAlignment="1">
      <alignment horizontal="center" vertical="center"/>
    </xf>
    <xf numFmtId="186" fontId="6" fillId="0" borderId="22" xfId="1" quotePrefix="1" applyNumberFormat="1" applyFont="1" applyFill="1" applyBorder="1" applyAlignment="1">
      <alignment horizontal="center" vertical="center"/>
    </xf>
    <xf numFmtId="0" fontId="6" fillId="0" borderId="0" xfId="6" applyFont="1" applyFill="1" applyBorder="1"/>
    <xf numFmtId="0" fontId="6" fillId="0" borderId="0" xfId="6" applyFont="1" applyFill="1"/>
    <xf numFmtId="0" fontId="19" fillId="0" borderId="0" xfId="6" applyFont="1" applyFill="1" applyBorder="1"/>
    <xf numFmtId="1" fontId="10" fillId="0" borderId="0" xfId="0" applyNumberFormat="1" applyFont="1" applyBorder="1" applyAlignment="1"/>
    <xf numFmtId="183" fontId="10" fillId="0" borderId="0" xfId="7" applyNumberFormat="1" applyFont="1" applyFill="1" applyBorder="1"/>
    <xf numFmtId="183" fontId="6" fillId="0" borderId="1" xfId="7" applyNumberFormat="1" applyFont="1" applyFill="1" applyBorder="1" applyAlignment="1">
      <alignment horizontal="center" vertical="center"/>
    </xf>
    <xf numFmtId="183" fontId="6" fillId="0" borderId="1" xfId="7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183" fontId="6" fillId="0" borderId="16" xfId="7" applyNumberFormat="1" applyFont="1" applyFill="1" applyBorder="1" applyAlignment="1">
      <alignment horizontal="center" vertical="center" wrapText="1" shrinkToFit="1"/>
    </xf>
    <xf numFmtId="183" fontId="6" fillId="0" borderId="1" xfId="7" applyNumberFormat="1" applyFont="1" applyFill="1" applyBorder="1" applyAlignment="1" applyProtection="1">
      <alignment horizontal="center" vertical="center"/>
      <protection locked="0"/>
    </xf>
    <xf numFmtId="183" fontId="6" fillId="0" borderId="0" xfId="7" applyNumberFormat="1" applyFont="1" applyFill="1" applyBorder="1" applyAlignment="1" applyProtection="1">
      <alignment horizontal="center" vertical="center"/>
      <protection locked="0"/>
    </xf>
    <xf numFmtId="192" fontId="6" fillId="0" borderId="1" xfId="7" applyNumberFormat="1" applyFont="1" applyFill="1" applyBorder="1" applyAlignment="1" applyProtection="1">
      <alignment horizontal="center" vertical="center"/>
      <protection locked="0"/>
    </xf>
    <xf numFmtId="183" fontId="6" fillId="0" borderId="22" xfId="7" applyNumberFormat="1" applyFont="1" applyFill="1" applyBorder="1" applyAlignment="1">
      <alignment horizontal="center" vertical="center" shrinkToFit="1"/>
    </xf>
    <xf numFmtId="183" fontId="6" fillId="0" borderId="0" xfId="7" applyNumberFormat="1" applyFont="1" applyFill="1" applyBorder="1" applyAlignment="1">
      <alignment horizontal="center" vertical="center"/>
    </xf>
    <xf numFmtId="183" fontId="6" fillId="0" borderId="0" xfId="7" applyNumberFormat="1" applyFont="1" applyFill="1" applyBorder="1" applyAlignment="1">
      <alignment horizontal="center" vertical="center" shrinkToFit="1"/>
    </xf>
    <xf numFmtId="183" fontId="6" fillId="0" borderId="6" xfId="7" applyNumberFormat="1" applyFont="1" applyFill="1" applyBorder="1" applyAlignment="1">
      <alignment horizontal="center" vertical="center" wrapText="1" shrinkToFit="1"/>
    </xf>
    <xf numFmtId="192" fontId="6" fillId="0" borderId="0" xfId="7" applyNumberFormat="1" applyFont="1" applyFill="1" applyBorder="1" applyAlignment="1" applyProtection="1">
      <alignment horizontal="center" vertical="center"/>
      <protection locked="0"/>
    </xf>
    <xf numFmtId="183" fontId="6" fillId="0" borderId="11" xfId="7" applyNumberFormat="1" applyFont="1" applyFill="1" applyBorder="1" applyAlignment="1">
      <alignment horizontal="center" vertical="center" shrinkToFit="1"/>
    </xf>
    <xf numFmtId="183" fontId="14" fillId="0" borderId="0" xfId="2" applyNumberFormat="1" applyFont="1" applyBorder="1" applyAlignment="1">
      <alignment horizontal="center" vertical="center"/>
    </xf>
    <xf numFmtId="183" fontId="14" fillId="0" borderId="0" xfId="7" applyNumberFormat="1" applyFont="1" applyFill="1" applyBorder="1" applyAlignment="1">
      <alignment horizontal="center" vertical="center"/>
    </xf>
    <xf numFmtId="183" fontId="8" fillId="0" borderId="0" xfId="7" applyNumberFormat="1" applyFont="1" applyFill="1" applyBorder="1" applyAlignment="1">
      <alignment horizontal="center" vertical="center" shrinkToFit="1"/>
    </xf>
    <xf numFmtId="0" fontId="8" fillId="0" borderId="6" xfId="7" applyNumberFormat="1" applyFont="1" applyFill="1" applyBorder="1" applyAlignment="1">
      <alignment horizontal="center" vertical="center"/>
    </xf>
    <xf numFmtId="183" fontId="8" fillId="0" borderId="11" xfId="7" applyNumberFormat="1" applyFont="1" applyFill="1" applyBorder="1" applyAlignment="1">
      <alignment horizontal="center" vertical="center" shrinkToFit="1"/>
    </xf>
    <xf numFmtId="183" fontId="10" fillId="0" borderId="0" xfId="2" applyNumberFormat="1" applyFont="1" applyBorder="1" applyAlignment="1">
      <alignment horizontal="center" vertical="center"/>
    </xf>
    <xf numFmtId="183" fontId="10" fillId="0" borderId="0" xfId="7" applyNumberFormat="1" applyFont="1" applyFill="1" applyBorder="1" applyAlignment="1">
      <alignment horizontal="center" vertical="center"/>
    </xf>
    <xf numFmtId="0" fontId="6" fillId="0" borderId="6" xfId="7" applyNumberFormat="1" applyFont="1" applyFill="1" applyBorder="1" applyAlignment="1">
      <alignment horizontal="center" vertical="center"/>
    </xf>
    <xf numFmtId="183" fontId="10" fillId="0" borderId="0" xfId="2" applyNumberFormat="1" applyFont="1" applyFill="1" applyBorder="1" applyAlignment="1">
      <alignment horizontal="center" vertical="center"/>
    </xf>
    <xf numFmtId="183" fontId="6" fillId="0" borderId="0" xfId="2" applyNumberFormat="1" applyFont="1" applyFill="1" applyBorder="1" applyAlignment="1">
      <alignment horizontal="center" vertical="center" shrinkToFit="1"/>
    </xf>
    <xf numFmtId="183" fontId="6" fillId="0" borderId="11" xfId="2" applyNumberFormat="1" applyFont="1" applyFill="1" applyBorder="1" applyAlignment="1">
      <alignment horizontal="center" vertical="center" shrinkToFit="1"/>
    </xf>
    <xf numFmtId="182" fontId="6" fillId="0" borderId="0" xfId="8" applyFont="1" applyBorder="1" applyAlignment="1">
      <alignment horizontal="center"/>
    </xf>
    <xf numFmtId="182" fontId="6" fillId="0" borderId="0" xfId="8" applyFont="1" applyFill="1" applyBorder="1" applyAlignment="1">
      <alignment horizontal="center"/>
    </xf>
    <xf numFmtId="182" fontId="6" fillId="0" borderId="15" xfId="8" applyFont="1" applyFill="1" applyBorder="1" applyAlignment="1">
      <alignment horizontal="center" vertical="center"/>
    </xf>
    <xf numFmtId="182" fontId="6" fillId="0" borderId="14" xfId="8" applyFont="1" applyFill="1" applyBorder="1" applyAlignment="1">
      <alignment horizontal="center" vertical="center"/>
    </xf>
    <xf numFmtId="182" fontId="6" fillId="0" borderId="14" xfId="8" applyFont="1" applyFill="1" applyBorder="1" applyAlignment="1">
      <alignment horizontal="center" vertical="center" shrinkToFit="1"/>
    </xf>
    <xf numFmtId="182" fontId="6" fillId="0" borderId="12" xfId="8" applyFont="1" applyFill="1" applyBorder="1" applyAlignment="1">
      <alignment horizontal="center" vertical="center"/>
    </xf>
    <xf numFmtId="182" fontId="6" fillId="0" borderId="0" xfId="8" applyFont="1" applyFill="1" applyBorder="1" applyAlignment="1">
      <alignment horizontal="center" vertical="center"/>
    </xf>
    <xf numFmtId="182" fontId="6" fillId="0" borderId="0" xfId="8" applyFont="1" applyFill="1" applyBorder="1" applyAlignment="1">
      <alignment horizontal="center" vertical="center" shrinkToFit="1"/>
    </xf>
    <xf numFmtId="182" fontId="6" fillId="0" borderId="15" xfId="8" applyFont="1" applyFill="1" applyBorder="1" applyAlignment="1">
      <alignment horizontal="center" vertical="center" shrinkToFit="1"/>
    </xf>
    <xf numFmtId="182" fontId="6" fillId="0" borderId="13" xfId="8" applyFont="1" applyFill="1" applyBorder="1" applyAlignment="1">
      <alignment horizontal="center" vertical="center"/>
    </xf>
    <xf numFmtId="182" fontId="6" fillId="0" borderId="11" xfId="8" applyFont="1" applyFill="1" applyBorder="1" applyAlignment="1">
      <alignment horizontal="center" vertical="center"/>
    </xf>
    <xf numFmtId="182" fontId="6" fillId="0" borderId="10" xfId="8" applyFont="1" applyFill="1" applyBorder="1" applyAlignment="1">
      <alignment horizontal="center" vertical="center"/>
    </xf>
    <xf numFmtId="182" fontId="6" fillId="0" borderId="10" xfId="8" applyFont="1" applyFill="1" applyBorder="1" applyAlignment="1">
      <alignment horizontal="center" vertical="center" shrinkToFit="1"/>
    </xf>
    <xf numFmtId="182" fontId="6" fillId="0" borderId="6" xfId="8" applyFont="1" applyFill="1" applyBorder="1" applyAlignment="1">
      <alignment horizontal="center" vertical="center"/>
    </xf>
    <xf numFmtId="182" fontId="6" fillId="0" borderId="7" xfId="8" applyFont="1" applyFill="1" applyBorder="1" applyAlignment="1">
      <alignment horizontal="center" vertical="center"/>
    </xf>
    <xf numFmtId="182" fontId="6" fillId="0" borderId="11" xfId="8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182" fontId="6" fillId="0" borderId="6" xfId="8" applyFont="1" applyFill="1" applyBorder="1" applyAlignment="1">
      <alignment horizontal="center" vertical="center" shrinkToFit="1"/>
    </xf>
    <xf numFmtId="0" fontId="8" fillId="0" borderId="0" xfId="6" applyFont="1" applyBorder="1"/>
    <xf numFmtId="0" fontId="8" fillId="0" borderId="0" xfId="6" applyFont="1" applyFill="1" applyBorder="1"/>
    <xf numFmtId="0" fontId="6" fillId="0" borderId="1" xfId="6" applyFont="1" applyFill="1" applyBorder="1" applyAlignment="1">
      <alignment horizontal="right"/>
    </xf>
    <xf numFmtId="0" fontId="8" fillId="0" borderId="1" xfId="6" applyFont="1" applyFill="1" applyBorder="1" applyAlignment="1"/>
    <xf numFmtId="0" fontId="8" fillId="0" borderId="0" xfId="6" applyFont="1" applyFill="1" applyBorder="1" applyAlignment="1"/>
    <xf numFmtId="0" fontId="6" fillId="0" borderId="1" xfId="6" applyFont="1" applyFill="1" applyBorder="1" applyAlignment="1"/>
    <xf numFmtId="182" fontId="6" fillId="0" borderId="1" xfId="0" applyNumberFormat="1" applyFont="1" applyFill="1" applyBorder="1" applyAlignment="1">
      <alignment horizontal="right"/>
    </xf>
    <xf numFmtId="0" fontId="6" fillId="0" borderId="0" xfId="6" applyFont="1" applyFill="1" applyBorder="1" applyAlignment="1"/>
    <xf numFmtId="0" fontId="5" fillId="0" borderId="0" xfId="6" applyFont="1" applyBorder="1"/>
    <xf numFmtId="0" fontId="5" fillId="0" borderId="0" xfId="6" applyFont="1" applyFill="1" applyBorder="1"/>
    <xf numFmtId="0" fontId="2" fillId="0" borderId="0" xfId="6" applyFont="1" applyFill="1" applyBorder="1" applyAlignment="1">
      <alignment horizontal="center" vertical="center"/>
    </xf>
    <xf numFmtId="0" fontId="10" fillId="0" borderId="0" xfId="9" applyFont="1" applyAlignment="1"/>
    <xf numFmtId="0" fontId="6" fillId="0" borderId="1" xfId="9" applyFont="1" applyFill="1" applyBorder="1" applyAlignment="1">
      <alignment horizontal="left"/>
    </xf>
    <xf numFmtId="0" fontId="20" fillId="0" borderId="1" xfId="9" applyFont="1" applyFill="1" applyBorder="1" applyAlignment="1"/>
    <xf numFmtId="0" fontId="21" fillId="0" borderId="1" xfId="6" applyFont="1" applyFill="1" applyBorder="1"/>
    <xf numFmtId="0" fontId="20" fillId="0" borderId="0" xfId="9" applyNumberFormat="1" applyFont="1" applyFill="1" applyAlignment="1"/>
    <xf numFmtId="0" fontId="20" fillId="0" borderId="0" xfId="9" applyNumberFormat="1" applyFont="1" applyFill="1" applyBorder="1" applyAlignment="1"/>
    <xf numFmtId="0" fontId="20" fillId="0" borderId="1" xfId="9" applyFont="1" applyFill="1" applyBorder="1" applyAlignment="1">
      <alignment horizontal="right"/>
    </xf>
    <xf numFmtId="0" fontId="6" fillId="0" borderId="2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6" xfId="9" applyNumberFormat="1" applyFont="1" applyFill="1" applyBorder="1" applyAlignment="1">
      <alignment horizontal="center" vertical="center"/>
    </xf>
    <xf numFmtId="0" fontId="6" fillId="0" borderId="0" xfId="9" applyNumberFormat="1" applyFont="1" applyFill="1" applyBorder="1" applyAlignment="1">
      <alignment horizontal="center" vertical="center"/>
    </xf>
    <xf numFmtId="0" fontId="6" fillId="0" borderId="20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9" xfId="9" applyNumberFormat="1" applyFont="1" applyFill="1" applyBorder="1" applyAlignment="1">
      <alignment horizontal="center" vertical="center"/>
    </xf>
    <xf numFmtId="0" fontId="6" fillId="0" borderId="24" xfId="9" applyFont="1" applyFill="1" applyBorder="1" applyAlignment="1">
      <alignment horizontal="center" vertical="center"/>
    </xf>
    <xf numFmtId="0" fontId="6" fillId="0" borderId="17" xfId="9" applyFont="1" applyFill="1" applyBorder="1" applyAlignment="1">
      <alignment horizontal="center" vertical="center"/>
    </xf>
    <xf numFmtId="0" fontId="6" fillId="0" borderId="8" xfId="9" applyNumberFormat="1" applyFont="1" applyFill="1" applyBorder="1" applyAlignment="1">
      <alignment horizontal="center" vertical="center"/>
    </xf>
    <xf numFmtId="0" fontId="6" fillId="0" borderId="12" xfId="9" quotePrefix="1" applyFont="1" applyFill="1" applyBorder="1" applyAlignment="1">
      <alignment horizontal="center" vertical="center"/>
    </xf>
    <xf numFmtId="0" fontId="6" fillId="0" borderId="12" xfId="9" applyFont="1" applyFill="1" applyBorder="1" applyAlignment="1">
      <alignment horizontal="center" vertical="center" shrinkToFit="1"/>
    </xf>
    <xf numFmtId="0" fontId="6" fillId="0" borderId="23" xfId="9" applyFont="1" applyFill="1" applyBorder="1" applyAlignment="1">
      <alignment horizontal="center" vertical="center" shrinkToFit="1"/>
    </xf>
    <xf numFmtId="0" fontId="6" fillId="0" borderId="13" xfId="9" applyFont="1" applyFill="1" applyBorder="1" applyAlignment="1">
      <alignment horizontal="center" vertical="center" shrinkToFit="1"/>
    </xf>
    <xf numFmtId="0" fontId="6" fillId="0" borderId="21" xfId="9" applyFont="1" applyFill="1" applyBorder="1" applyAlignment="1">
      <alignment horizontal="center" vertical="center" shrinkToFit="1"/>
    </xf>
    <xf numFmtId="0" fontId="6" fillId="0" borderId="26" xfId="9" applyNumberFormat="1" applyFont="1" applyFill="1" applyBorder="1" applyAlignment="1">
      <alignment horizontal="center" vertical="center"/>
    </xf>
    <xf numFmtId="184" fontId="6" fillId="0" borderId="0" xfId="10" applyNumberFormat="1" applyFont="1" applyFill="1" applyBorder="1" applyAlignment="1">
      <alignment horizontal="center" vertical="center" shrinkToFit="1"/>
    </xf>
    <xf numFmtId="184" fontId="6" fillId="0" borderId="0" xfId="11" applyNumberFormat="1" applyFont="1" applyFill="1" applyBorder="1" applyAlignment="1">
      <alignment horizontal="center" vertical="center" shrinkToFit="1"/>
    </xf>
    <xf numFmtId="184" fontId="6" fillId="0" borderId="0" xfId="12" applyNumberFormat="1" applyFont="1" applyFill="1" applyBorder="1" applyAlignment="1">
      <alignment horizontal="center" vertical="center" shrinkToFit="1"/>
    </xf>
    <xf numFmtId="193" fontId="6" fillId="0" borderId="0" xfId="10" applyNumberFormat="1" applyFont="1" applyFill="1" applyBorder="1" applyAlignment="1">
      <alignment horizontal="center" vertical="center" shrinkToFit="1"/>
    </xf>
    <xf numFmtId="0" fontId="6" fillId="0" borderId="0" xfId="9" applyFont="1" applyBorder="1" applyAlignment="1"/>
    <xf numFmtId="0" fontId="6" fillId="0" borderId="27" xfId="9" applyFont="1" applyBorder="1" applyAlignment="1"/>
    <xf numFmtId="0" fontId="6" fillId="0" borderId="27" xfId="9" applyFont="1" applyBorder="1"/>
    <xf numFmtId="0" fontId="6" fillId="0" borderId="26" xfId="13" applyNumberFormat="1" applyFont="1" applyFill="1" applyBorder="1" applyAlignment="1">
      <alignment horizontal="center" vertical="center"/>
    </xf>
    <xf numFmtId="183" fontId="6" fillId="0" borderId="0" xfId="12" applyNumberFormat="1" applyFont="1" applyFill="1" applyBorder="1" applyAlignment="1">
      <alignment horizontal="center" vertical="center" shrinkToFit="1"/>
    </xf>
    <xf numFmtId="0" fontId="6" fillId="0" borderId="0" xfId="10" applyNumberFormat="1" applyFont="1" applyFill="1" applyBorder="1" applyAlignment="1">
      <alignment horizontal="center" vertical="center" shrinkToFit="1"/>
    </xf>
    <xf numFmtId="177" fontId="6" fillId="0" borderId="0" xfId="10" applyNumberFormat="1" applyFont="1" applyFill="1" applyBorder="1" applyAlignment="1">
      <alignment horizontal="center" vertical="center" shrinkToFit="1"/>
    </xf>
    <xf numFmtId="41" fontId="6" fillId="0" borderId="0" xfId="14" applyFont="1" applyFill="1" applyBorder="1" applyAlignment="1">
      <alignment horizontal="center" vertical="center" shrinkToFit="1"/>
    </xf>
    <xf numFmtId="0" fontId="6" fillId="0" borderId="0" xfId="13" applyFont="1" applyBorder="1" applyAlignment="1"/>
    <xf numFmtId="0" fontId="6" fillId="0" borderId="27" xfId="13" applyFont="1" applyBorder="1" applyAlignment="1"/>
    <xf numFmtId="3" fontId="6" fillId="0" borderId="0" xfId="10" applyNumberFormat="1" applyFont="1" applyFill="1" applyBorder="1" applyAlignment="1">
      <alignment horizontal="center" vertical="center" shrinkToFit="1"/>
    </xf>
    <xf numFmtId="191" fontId="6" fillId="0" borderId="0" xfId="10" applyNumberFormat="1" applyFont="1" applyFill="1" applyBorder="1" applyAlignment="1">
      <alignment horizontal="center" vertical="center" shrinkToFit="1"/>
    </xf>
    <xf numFmtId="0" fontId="8" fillId="0" borderId="0" xfId="13" applyFont="1" applyBorder="1" applyAlignment="1"/>
    <xf numFmtId="0" fontId="8" fillId="0" borderId="27" xfId="13" applyFont="1" applyBorder="1" applyAlignment="1"/>
    <xf numFmtId="181" fontId="6" fillId="0" borderId="0" xfId="10" applyNumberFormat="1" applyFont="1" applyFill="1" applyBorder="1" applyAlignment="1">
      <alignment horizontal="center" vertical="center" shrinkToFit="1"/>
    </xf>
    <xf numFmtId="181" fontId="6" fillId="0" borderId="0" xfId="11" applyNumberFormat="1" applyFont="1" applyFill="1" applyBorder="1" applyAlignment="1">
      <alignment horizontal="center" vertical="center" shrinkToFit="1"/>
    </xf>
    <xf numFmtId="181" fontId="6" fillId="0" borderId="0" xfId="12" applyNumberFormat="1" applyFont="1" applyFill="1" applyBorder="1" applyAlignment="1">
      <alignment horizontal="center" vertical="center" shrinkToFit="1"/>
    </xf>
    <xf numFmtId="0" fontId="6" fillId="0" borderId="28" xfId="13" applyNumberFormat="1" applyFont="1" applyFill="1" applyBorder="1" applyAlignment="1">
      <alignment horizontal="center" vertical="center"/>
    </xf>
    <xf numFmtId="181" fontId="6" fillId="0" borderId="0" xfId="15" applyNumberFormat="1" applyFont="1" applyFill="1" applyBorder="1" applyAlignment="1">
      <alignment horizontal="center" vertical="center" shrinkToFit="1"/>
    </xf>
    <xf numFmtId="41" fontId="6" fillId="0" borderId="0" xfId="15" applyNumberFormat="1" applyFont="1" applyFill="1" applyBorder="1" applyAlignment="1">
      <alignment horizontal="center" vertical="center" shrinkToFit="1"/>
    </xf>
    <xf numFmtId="0" fontId="6" fillId="0" borderId="0" xfId="15" applyNumberFormat="1" applyFont="1" applyFill="1" applyBorder="1" applyAlignment="1">
      <alignment horizontal="center" vertical="center" shrinkToFit="1"/>
    </xf>
    <xf numFmtId="184" fontId="6" fillId="0" borderId="0" xfId="15" applyNumberFormat="1" applyFont="1" applyFill="1" applyBorder="1" applyAlignment="1">
      <alignment horizontal="center" vertical="center" shrinkToFit="1"/>
    </xf>
    <xf numFmtId="0" fontId="8" fillId="0" borderId="29" xfId="13" applyNumberFormat="1" applyFont="1" applyFill="1" applyBorder="1" applyAlignment="1">
      <alignment horizontal="center" vertical="center"/>
    </xf>
    <xf numFmtId="181" fontId="8" fillId="0" borderId="0" xfId="15" applyNumberFormat="1" applyFont="1" applyFill="1" applyBorder="1" applyAlignment="1">
      <alignment horizontal="center" vertical="center" shrinkToFit="1"/>
    </xf>
    <xf numFmtId="181" fontId="8" fillId="0" borderId="0" xfId="11" applyNumberFormat="1" applyFont="1" applyFill="1" applyBorder="1" applyAlignment="1">
      <alignment horizontal="center" vertical="center" shrinkToFit="1"/>
    </xf>
    <xf numFmtId="181" fontId="8" fillId="0" borderId="0" xfId="12" applyNumberFormat="1" applyFont="1" applyFill="1" applyBorder="1" applyAlignment="1">
      <alignment horizontal="center" vertical="center" shrinkToFit="1"/>
    </xf>
    <xf numFmtId="41" fontId="8" fillId="0" borderId="0" xfId="15" applyNumberFormat="1" applyFont="1" applyFill="1" applyBorder="1" applyAlignment="1">
      <alignment horizontal="center" vertical="center" shrinkToFit="1"/>
    </xf>
    <xf numFmtId="0" fontId="8" fillId="0" borderId="0" xfId="15" applyNumberFormat="1" applyFont="1" applyFill="1" applyBorder="1" applyAlignment="1">
      <alignment horizontal="center" vertical="center" shrinkToFit="1"/>
    </xf>
    <xf numFmtId="184" fontId="8" fillId="0" borderId="0" xfId="15" applyNumberFormat="1" applyFont="1" applyFill="1" applyBorder="1" applyAlignment="1">
      <alignment horizontal="center" vertical="center" shrinkToFit="1"/>
    </xf>
    <xf numFmtId="181" fontId="8" fillId="0" borderId="0" xfId="10" applyNumberFormat="1" applyFont="1" applyFill="1" applyBorder="1" applyAlignment="1">
      <alignment horizontal="center" vertical="center" shrinkToFit="1"/>
    </xf>
    <xf numFmtId="0" fontId="6" fillId="0" borderId="26" xfId="13" applyFont="1" applyFill="1" applyBorder="1" applyAlignment="1">
      <alignment horizontal="center" vertical="center" wrapText="1" shrinkToFit="1"/>
    </xf>
    <xf numFmtId="181" fontId="6" fillId="0" borderId="0" xfId="14" applyNumberFormat="1" applyFont="1" applyFill="1" applyBorder="1" applyAlignment="1">
      <alignment horizontal="center" vertical="center" shrinkToFit="1"/>
    </xf>
    <xf numFmtId="181" fontId="6" fillId="0" borderId="0" xfId="16" applyNumberFormat="1" applyFont="1" applyFill="1" applyBorder="1" applyAlignment="1">
      <alignment horizontal="center" vertical="center" shrinkToFit="1"/>
    </xf>
    <xf numFmtId="181" fontId="6" fillId="0" borderId="0" xfId="17" applyNumberFormat="1" applyFont="1" applyFill="1" applyBorder="1" applyAlignment="1">
      <alignment horizontal="center" vertical="center" shrinkToFit="1"/>
    </xf>
    <xf numFmtId="0" fontId="6" fillId="0" borderId="30" xfId="13" applyFont="1" applyFill="1" applyBorder="1" applyAlignment="1">
      <alignment horizontal="center" vertical="center" wrapText="1" shrinkToFit="1"/>
    </xf>
    <xf numFmtId="181" fontId="6" fillId="0" borderId="22" xfId="15" applyNumberFormat="1" applyFont="1" applyFill="1" applyBorder="1" applyAlignment="1">
      <alignment horizontal="center" vertical="center" shrinkToFit="1"/>
    </xf>
    <xf numFmtId="181" fontId="6" fillId="0" borderId="1" xfId="11" applyNumberFormat="1" applyFont="1" applyFill="1" applyBorder="1" applyAlignment="1">
      <alignment horizontal="center" vertical="center" shrinkToFit="1"/>
    </xf>
    <xf numFmtId="181" fontId="6" fillId="0" borderId="1" xfId="12" applyNumberFormat="1" applyFont="1" applyFill="1" applyBorder="1" applyAlignment="1">
      <alignment horizontal="center" vertical="center" shrinkToFit="1"/>
    </xf>
    <xf numFmtId="181" fontId="6" fillId="0" borderId="1" xfId="10" applyNumberFormat="1" applyFont="1" applyFill="1" applyBorder="1" applyAlignment="1">
      <alignment horizontal="center" vertical="center" shrinkToFit="1"/>
    </xf>
    <xf numFmtId="181" fontId="6" fillId="0" borderId="1" xfId="14" applyNumberFormat="1" applyFont="1" applyFill="1" applyBorder="1" applyAlignment="1">
      <alignment horizontal="center" vertical="center" shrinkToFit="1"/>
    </xf>
    <xf numFmtId="181" fontId="6" fillId="0" borderId="1" xfId="15" applyNumberFormat="1" applyFont="1" applyFill="1" applyBorder="1" applyAlignment="1">
      <alignment horizontal="center" vertical="center" shrinkToFit="1"/>
    </xf>
    <xf numFmtId="181" fontId="6" fillId="0" borderId="31" xfId="16" applyNumberFormat="1" applyFont="1" applyFill="1" applyBorder="1" applyAlignment="1">
      <alignment horizontal="center" vertical="center" shrinkToFit="1"/>
    </xf>
    <xf numFmtId="181" fontId="6" fillId="0" borderId="31" xfId="10" applyNumberFormat="1" applyFont="1" applyFill="1" applyBorder="1" applyAlignment="1">
      <alignment horizontal="center" vertical="center" shrinkToFit="1"/>
    </xf>
    <xf numFmtId="0" fontId="6" fillId="0" borderId="0" xfId="9" applyFont="1" applyFill="1" applyBorder="1" applyAlignment="1">
      <alignment horizontal="left"/>
    </xf>
    <xf numFmtId="3" fontId="24" fillId="0" borderId="0" xfId="9" applyNumberFormat="1" applyFont="1" applyFill="1" applyAlignment="1">
      <alignment horizontal="center"/>
    </xf>
    <xf numFmtId="185" fontId="25" fillId="0" borderId="0" xfId="9" applyNumberFormat="1" applyFont="1" applyFill="1" applyAlignment="1">
      <alignment horizontal="center"/>
    </xf>
    <xf numFmtId="185" fontId="25" fillId="0" borderId="0" xfId="9" applyNumberFormat="1" applyFont="1" applyFill="1" applyBorder="1" applyAlignment="1">
      <alignment horizontal="center"/>
    </xf>
    <xf numFmtId="185" fontId="25" fillId="0" borderId="0" xfId="9" applyNumberFormat="1" applyFont="1" applyFill="1" applyBorder="1" applyAlignment="1"/>
    <xf numFmtId="1" fontId="10" fillId="0" borderId="0" xfId="9" applyNumberFormat="1" applyFont="1" applyBorder="1" applyAlignment="1"/>
    <xf numFmtId="1" fontId="10" fillId="0" borderId="0" xfId="9" applyNumberFormat="1" applyFont="1" applyBorder="1"/>
    <xf numFmtId="0" fontId="26" fillId="0" borderId="0" xfId="9" applyFont="1" applyFill="1" applyBorder="1" applyAlignment="1"/>
    <xf numFmtId="183" fontId="27" fillId="0" borderId="0" xfId="9" applyNumberFormat="1" applyFont="1" applyFill="1" applyBorder="1" applyAlignment="1"/>
    <xf numFmtId="0" fontId="10" fillId="0" borderId="0" xfId="9" applyFont="1" applyBorder="1" applyAlignment="1"/>
    <xf numFmtId="183" fontId="10" fillId="0" borderId="0" xfId="9" applyNumberFormat="1" applyFont="1" applyBorder="1" applyAlignment="1"/>
    <xf numFmtId="184" fontId="8" fillId="0" borderId="0" xfId="9" applyNumberFormat="1" applyFont="1" applyBorder="1" applyAlignment="1"/>
    <xf numFmtId="184" fontId="17" fillId="0" borderId="0" xfId="9" applyNumberFormat="1" applyFont="1" applyBorder="1" applyAlignment="1"/>
    <xf numFmtId="184" fontId="6" fillId="0" borderId="0" xfId="9" applyNumberFormat="1" applyFont="1" applyBorder="1" applyAlignment="1"/>
    <xf numFmtId="0" fontId="5" fillId="0" borderId="0" xfId="6" applyFont="1" applyBorder="1" applyAlignment="1">
      <alignment horizontal="center" vertical="center"/>
    </xf>
    <xf numFmtId="0" fontId="6" fillId="0" borderId="1" xfId="6" applyFont="1" applyBorder="1" applyAlignment="1"/>
    <xf numFmtId="0" fontId="10" fillId="0" borderId="1" xfId="0" applyFont="1" applyBorder="1"/>
    <xf numFmtId="0" fontId="8" fillId="0" borderId="1" xfId="6" applyFont="1" applyBorder="1"/>
    <xf numFmtId="3" fontId="8" fillId="0" borderId="1" xfId="6" applyNumberFormat="1" applyFont="1" applyBorder="1"/>
    <xf numFmtId="3" fontId="10" fillId="0" borderId="1" xfId="0" applyNumberFormat="1" applyFont="1" applyBorder="1"/>
    <xf numFmtId="0" fontId="6" fillId="0" borderId="1" xfId="6" applyFont="1" applyBorder="1" applyAlignment="1">
      <alignment horizontal="right"/>
    </xf>
    <xf numFmtId="0" fontId="6" fillId="0" borderId="1" xfId="6" applyFont="1" applyBorder="1"/>
    <xf numFmtId="0" fontId="6" fillId="0" borderId="0" xfId="6" applyFont="1" applyBorder="1" applyAlignment="1"/>
    <xf numFmtId="3" fontId="6" fillId="0" borderId="1" xfId="6" applyNumberFormat="1" applyFont="1" applyBorder="1"/>
    <xf numFmtId="3" fontId="6" fillId="0" borderId="1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6" xfId="6" quotePrefix="1" applyNumberFormat="1" applyFont="1" applyBorder="1" applyAlignment="1">
      <alignment horizontal="center" vertical="center"/>
    </xf>
    <xf numFmtId="183" fontId="6" fillId="0" borderId="0" xfId="6" applyNumberFormat="1" applyFont="1" applyBorder="1" applyAlignment="1">
      <alignment horizontal="center" vertical="center"/>
    </xf>
    <xf numFmtId="183" fontId="6" fillId="0" borderId="0" xfId="0" applyNumberFormat="1" applyFont="1" applyBorder="1" applyAlignment="1">
      <alignment horizontal="center" vertical="center"/>
    </xf>
    <xf numFmtId="3" fontId="6" fillId="0" borderId="0" xfId="6" applyNumberFormat="1" applyFont="1" applyBorder="1" applyAlignment="1">
      <alignment horizontal="right"/>
    </xf>
    <xf numFmtId="3" fontId="6" fillId="0" borderId="0" xfId="6" applyNumberFormat="1" applyFont="1" applyBorder="1" applyAlignment="1">
      <alignment horizontal="center" vertical="center"/>
    </xf>
    <xf numFmtId="183" fontId="7" fillId="0" borderId="0" xfId="0" applyNumberFormat="1" applyFont="1" applyBorder="1" applyAlignment="1">
      <alignment horizontal="center" vertical="center"/>
    </xf>
    <xf numFmtId="0" fontId="8" fillId="0" borderId="6" xfId="6" quotePrefix="1" applyNumberFormat="1" applyFont="1" applyBorder="1" applyAlignment="1">
      <alignment horizontal="center" vertical="center"/>
    </xf>
    <xf numFmtId="183" fontId="8" fillId="0" borderId="0" xfId="6" applyNumberFormat="1" applyFont="1" applyBorder="1" applyAlignment="1">
      <alignment horizontal="center" vertical="center"/>
    </xf>
    <xf numFmtId="183" fontId="8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 shrinkToFit="1"/>
    </xf>
    <xf numFmtId="183" fontId="6" fillId="0" borderId="0" xfId="6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 shrinkToFit="1"/>
    </xf>
    <xf numFmtId="183" fontId="6" fillId="0" borderId="1" xfId="6" applyNumberFormat="1" applyFont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0" fontId="6" fillId="0" borderId="0" xfId="6" applyFont="1" applyBorder="1"/>
    <xf numFmtId="3" fontId="6" fillId="0" borderId="0" xfId="6" applyNumberFormat="1" applyFont="1" applyBorder="1"/>
    <xf numFmtId="3" fontId="6" fillId="0" borderId="0" xfId="0" applyNumberFormat="1" applyFont="1"/>
    <xf numFmtId="3" fontId="6" fillId="0" borderId="0" xfId="0" applyNumberFormat="1" applyFont="1" applyBorder="1"/>
    <xf numFmtId="182" fontId="10" fillId="0" borderId="0" xfId="0" applyNumberFormat="1" applyFont="1" applyBorder="1"/>
    <xf numFmtId="182" fontId="16" fillId="0" borderId="0" xfId="0" applyNumberFormat="1" applyFont="1" applyBorder="1" applyAlignment="1">
      <alignment horizontal="centerContinuous" vertical="center"/>
    </xf>
    <xf numFmtId="183" fontId="6" fillId="0" borderId="0" xfId="2" applyNumberFormat="1" applyFont="1" applyBorder="1" applyAlignment="1">
      <alignment horizontal="center" vertical="center"/>
    </xf>
    <xf numFmtId="183" fontId="6" fillId="0" borderId="1" xfId="10" applyNumberFormat="1" applyFont="1" applyFill="1" applyBorder="1" applyAlignment="1">
      <alignment horizontal="center" vertical="center"/>
    </xf>
    <xf numFmtId="183" fontId="6" fillId="0" borderId="0" xfId="10" quotePrefix="1" applyNumberFormat="1" applyFont="1" applyFill="1" applyBorder="1" applyAlignment="1">
      <alignment horizontal="center" vertical="center"/>
    </xf>
    <xf numFmtId="183" fontId="6" fillId="0" borderId="1" xfId="10" quotePrefix="1" applyNumberFormat="1" applyFont="1" applyFill="1" applyBorder="1" applyAlignment="1">
      <alignment horizontal="center" vertical="center"/>
    </xf>
    <xf numFmtId="183" fontId="6" fillId="0" borderId="16" xfId="10" applyNumberFormat="1" applyFont="1" applyFill="1" applyBorder="1" applyAlignment="1">
      <alignment horizontal="center" vertical="center" wrapText="1" shrinkToFit="1"/>
    </xf>
    <xf numFmtId="183" fontId="15" fillId="0" borderId="1" xfId="10" applyNumberFormat="1" applyFont="1" applyFill="1" applyBorder="1" applyAlignment="1">
      <alignment horizontal="center" vertical="center"/>
    </xf>
    <xf numFmtId="183" fontId="6" fillId="0" borderId="16" xfId="2" applyNumberFormat="1" applyFont="1" applyBorder="1" applyAlignment="1">
      <alignment horizontal="center" vertical="center" wrapText="1" shrinkToFit="1"/>
    </xf>
    <xf numFmtId="183" fontId="6" fillId="0" borderId="0" xfId="10" applyNumberFormat="1" applyFont="1" applyFill="1" applyBorder="1" applyAlignment="1">
      <alignment horizontal="center" vertical="center"/>
    </xf>
    <xf numFmtId="183" fontId="6" fillId="0" borderId="6" xfId="10" applyNumberFormat="1" applyFont="1" applyFill="1" applyBorder="1" applyAlignment="1">
      <alignment horizontal="center" vertical="center" wrapText="1" shrinkToFit="1"/>
    </xf>
    <xf numFmtId="183" fontId="15" fillId="0" borderId="0" xfId="10" applyNumberFormat="1" applyFont="1" applyFill="1" applyBorder="1" applyAlignment="1">
      <alignment horizontal="center" vertical="center"/>
    </xf>
    <xf numFmtId="183" fontId="6" fillId="0" borderId="6" xfId="2" applyNumberFormat="1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/>
    </xf>
    <xf numFmtId="182" fontId="8" fillId="0" borderId="0" xfId="0" quotePrefix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2" fontId="6" fillId="0" borderId="0" xfId="0" quotePrefix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2" fontId="6" fillId="0" borderId="1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82" fontId="6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5" xfId="0" applyFill="1" applyBorder="1"/>
    <xf numFmtId="3" fontId="6" fillId="0" borderId="1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185" fontId="2" fillId="0" borderId="0" xfId="0" applyNumberFormat="1" applyFont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85" fontId="6" fillId="0" borderId="24" xfId="0" applyNumberFormat="1" applyFont="1" applyBorder="1" applyAlignment="1">
      <alignment horizontal="center" vertical="center"/>
    </xf>
    <xf numFmtId="185" fontId="6" fillId="0" borderId="20" xfId="0" applyNumberFormat="1" applyFont="1" applyBorder="1" applyAlignment="1">
      <alignment horizontal="center" vertical="center"/>
    </xf>
    <xf numFmtId="185" fontId="6" fillId="0" borderId="21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15" xfId="9" applyFont="1" applyFill="1" applyBorder="1" applyAlignment="1">
      <alignment horizontal="center" vertical="center"/>
    </xf>
    <xf numFmtId="0" fontId="6" fillId="0" borderId="13" xfId="9" applyFont="1" applyFill="1" applyBorder="1" applyAlignment="1">
      <alignment horizontal="center" vertical="center"/>
    </xf>
    <xf numFmtId="0" fontId="6" fillId="0" borderId="12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2" fontId="6" fillId="0" borderId="15" xfId="8" applyFont="1" applyFill="1" applyBorder="1" applyAlignment="1">
      <alignment horizontal="center" vertical="center" shrinkToFit="1"/>
    </xf>
    <xf numFmtId="182" fontId="6" fillId="0" borderId="13" xfId="8" applyFont="1" applyFill="1" applyBorder="1" applyAlignment="1">
      <alignment horizontal="center" vertical="center" shrinkToFit="1"/>
    </xf>
    <xf numFmtId="182" fontId="6" fillId="0" borderId="15" xfId="8" applyFont="1" applyFill="1" applyBorder="1" applyAlignment="1">
      <alignment horizontal="center" vertical="center"/>
    </xf>
    <xf numFmtId="182" fontId="6" fillId="0" borderId="13" xfId="8" applyFont="1" applyFill="1" applyBorder="1" applyAlignment="1">
      <alignment horizontal="center" vertical="center"/>
    </xf>
    <xf numFmtId="182" fontId="6" fillId="0" borderId="11" xfId="8" applyFont="1" applyFill="1" applyBorder="1" applyAlignment="1">
      <alignment horizontal="center" vertical="center"/>
    </xf>
    <xf numFmtId="182" fontId="6" fillId="0" borderId="0" xfId="8" applyFont="1" applyFill="1" applyBorder="1" applyAlignment="1">
      <alignment horizontal="center" vertical="center"/>
    </xf>
    <xf numFmtId="182" fontId="6" fillId="0" borderId="6" xfId="8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82" fontId="2" fillId="0" borderId="0" xfId="4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182" fontId="6" fillId="0" borderId="11" xfId="8" applyFont="1" applyFill="1" applyBorder="1" applyAlignment="1">
      <alignment horizontal="center" vertical="center" shrinkToFit="1"/>
    </xf>
    <xf numFmtId="182" fontId="6" fillId="0" borderId="0" xfId="8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</cellXfs>
  <cellStyles count="18">
    <cellStyle name="백분율 2" xfId="3"/>
    <cellStyle name="쉼표 [0]" xfId="1" builtinId="6"/>
    <cellStyle name="쉼표 [0] 2" xfId="2"/>
    <cellStyle name="쉼표 [0] 2 2 10" xfId="10"/>
    <cellStyle name="쉼표 [0] 2 2 2" xfId="7"/>
    <cellStyle name="쉼표 [0] 2 7" xfId="15"/>
    <cellStyle name="쉼표 [0] 3 6" xfId="14"/>
    <cellStyle name="콤마 [0]_2. 행정구역" xfId="4"/>
    <cellStyle name="콤마 [0]_21.농업용기구및기계보유 " xfId="8"/>
    <cellStyle name="표준" xfId="0" builtinId="0"/>
    <cellStyle name="표준 12 2" xfId="9"/>
    <cellStyle name="표준 2 6" xfId="12"/>
    <cellStyle name="표준 3 9" xfId="17"/>
    <cellStyle name="표준 4 11" xfId="16"/>
    <cellStyle name="표준 5 6" xfId="11"/>
    <cellStyle name="표준 6" xfId="13"/>
    <cellStyle name="표준_농업용기구및기계보유 " xfId="6"/>
    <cellStyle name="표준_채소류생산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ngsu.go.kr/&#48148;&#53461;%20&#54868;&#47732;/&#44053;&#50976;&#47548;/&#44053;&#50976;&#47548;/&#53685;&#44228;/&#53685;&#44228;&#50672;&#48372;/2015%20&#53685;&#44228;&#50672;&#48372;/&#49436;&#49885;/&#49892;&#44284;/&#45453;&#50629;&#51221;&#52293;&#44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--"/>
      <sheetName val="1.농가및농가인구"/>
      <sheetName val="2.경지면적"/>
      <sheetName val="3.농업진흥지역 지정"/>
      <sheetName val="4.식량작물 생산량"/>
      <sheetName val="4-1.미곡"/>
      <sheetName val="4-2.맥류"/>
      <sheetName val="4-3.잡곡"/>
      <sheetName val="4-4.두류"/>
      <sheetName val="4-5.서류"/>
      <sheetName val="5.채소류생산량"/>
      <sheetName val="5-1.채소류생산량(속1)"/>
      <sheetName val="5-2.채소류생산량(속2)"/>
      <sheetName val="6.특용작물생산량"/>
      <sheetName val="8.공공비축 미곡 매입실적"/>
      <sheetName val="9.보리매입실적"/>
      <sheetName val="10. 정부관리양곡 보관창고"/>
      <sheetName val="11.정부양곡가공공장"/>
    </sheetNames>
    <sheetDataSet>
      <sheetData sheetId="0" refreshError="1"/>
      <sheetData sheetId="1">
        <row r="10">
          <cell r="B10">
            <v>4396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A13" sqref="A13"/>
    </sheetView>
  </sheetViews>
  <sheetFormatPr defaultColWidth="6.109375" defaultRowHeight="13.5" x14ac:dyDescent="0.15"/>
  <cols>
    <col min="1" max="1" width="17.44140625" style="48" customWidth="1"/>
    <col min="2" max="2" width="20.88671875" style="44" customWidth="1"/>
    <col min="3" max="4" width="20.88671875" style="49" customWidth="1"/>
    <col min="5" max="5" width="2.5546875" style="50" customWidth="1"/>
    <col min="6" max="8" width="24.44140625" style="49" customWidth="1"/>
    <col min="9" max="9" width="6.33203125" style="48" bestFit="1" customWidth="1"/>
    <col min="10" max="16384" width="6.109375" style="48"/>
  </cols>
  <sheetData>
    <row r="1" spans="1:9" s="2" customFormat="1" ht="45" customHeight="1" x14ac:dyDescent="0.25">
      <c r="A1" s="640" t="s">
        <v>0</v>
      </c>
      <c r="B1" s="640"/>
      <c r="C1" s="640"/>
      <c r="D1" s="640"/>
      <c r="E1" s="1"/>
      <c r="F1" s="640" t="s">
        <v>1</v>
      </c>
      <c r="G1" s="640"/>
      <c r="H1" s="640"/>
    </row>
    <row r="2" spans="1:9" s="8" customFormat="1" ht="25.5" customHeight="1" thickBot="1" x14ac:dyDescent="0.2">
      <c r="A2" s="3" t="s">
        <v>2</v>
      </c>
      <c r="B2" s="4"/>
      <c r="C2" s="5"/>
      <c r="D2" s="5"/>
      <c r="E2" s="6"/>
      <c r="F2" s="5"/>
      <c r="G2" s="5"/>
      <c r="H2" s="7" t="s">
        <v>3</v>
      </c>
    </row>
    <row r="3" spans="1:9" s="11" customFormat="1" ht="16.5" customHeight="1" thickTop="1" x14ac:dyDescent="0.15">
      <c r="A3" s="9" t="s">
        <v>4</v>
      </c>
      <c r="B3" s="641" t="s">
        <v>5</v>
      </c>
      <c r="C3" s="642"/>
      <c r="D3" s="643"/>
      <c r="E3" s="10"/>
      <c r="F3" s="643" t="s">
        <v>6</v>
      </c>
      <c r="G3" s="643"/>
      <c r="H3" s="643"/>
    </row>
    <row r="4" spans="1:9" s="11" customFormat="1" ht="16.5" customHeight="1" x14ac:dyDescent="0.15">
      <c r="A4" s="12" t="s">
        <v>7</v>
      </c>
      <c r="B4" s="13" t="s">
        <v>8</v>
      </c>
      <c r="C4" s="13" t="s">
        <v>9</v>
      </c>
      <c r="D4" s="14" t="s">
        <v>10</v>
      </c>
      <c r="E4" s="10"/>
      <c r="F4" s="644" t="s">
        <v>11</v>
      </c>
      <c r="G4" s="644"/>
      <c r="H4" s="644"/>
    </row>
    <row r="5" spans="1:9" s="11" customFormat="1" ht="16.5" customHeight="1" x14ac:dyDescent="0.15">
      <c r="A5" s="12" t="s">
        <v>12</v>
      </c>
      <c r="B5" s="15"/>
      <c r="C5" s="16"/>
      <c r="D5" s="17"/>
      <c r="E5" s="10"/>
      <c r="F5" s="18" t="s">
        <v>13</v>
      </c>
      <c r="G5" s="14" t="s">
        <v>14</v>
      </c>
      <c r="H5" s="14" t="s">
        <v>15</v>
      </c>
    </row>
    <row r="6" spans="1:9" s="11" customFormat="1" ht="16.5" customHeight="1" x14ac:dyDescent="0.15">
      <c r="A6" s="19" t="s">
        <v>16</v>
      </c>
      <c r="B6" s="20" t="s">
        <v>17</v>
      </c>
      <c r="C6" s="21" t="s">
        <v>18</v>
      </c>
      <c r="D6" s="22" t="s">
        <v>19</v>
      </c>
      <c r="E6" s="10"/>
      <c r="F6" s="23" t="s">
        <v>17</v>
      </c>
      <c r="G6" s="22" t="s">
        <v>20</v>
      </c>
      <c r="H6" s="22" t="s">
        <v>21</v>
      </c>
    </row>
    <row r="7" spans="1:9" s="8" customFormat="1" ht="41.25" customHeight="1" x14ac:dyDescent="0.15">
      <c r="A7" s="12">
        <v>2013</v>
      </c>
      <c r="B7" s="24">
        <v>4396</v>
      </c>
      <c r="C7" s="25">
        <v>2330</v>
      </c>
      <c r="D7" s="25">
        <v>2066</v>
      </c>
      <c r="E7" s="24"/>
      <c r="F7" s="25">
        <v>10985</v>
      </c>
      <c r="G7" s="25">
        <v>5461</v>
      </c>
      <c r="H7" s="25">
        <v>5523</v>
      </c>
    </row>
    <row r="8" spans="1:9" s="8" customFormat="1" ht="41.25" customHeight="1" x14ac:dyDescent="0.15">
      <c r="A8" s="12">
        <v>2014</v>
      </c>
      <c r="B8" s="24">
        <v>4268</v>
      </c>
      <c r="C8" s="25">
        <v>2430</v>
      </c>
      <c r="D8" s="25">
        <v>1838</v>
      </c>
      <c r="E8" s="24"/>
      <c r="F8" s="25">
        <v>10416</v>
      </c>
      <c r="G8" s="25">
        <v>5171</v>
      </c>
      <c r="H8" s="25">
        <v>5245</v>
      </c>
    </row>
    <row r="9" spans="1:9" s="8" customFormat="1" ht="41.25" customHeight="1" x14ac:dyDescent="0.15">
      <c r="A9" s="12">
        <v>2015</v>
      </c>
      <c r="B9" s="24">
        <v>4968</v>
      </c>
      <c r="C9" s="24">
        <v>2353</v>
      </c>
      <c r="D9" s="24">
        <v>2615</v>
      </c>
      <c r="E9" s="24"/>
      <c r="F9" s="24">
        <v>14904</v>
      </c>
      <c r="G9" s="24">
        <v>7513.1063999999997</v>
      </c>
      <c r="H9" s="24">
        <v>7390.8936000000003</v>
      </c>
    </row>
    <row r="10" spans="1:9" s="29" customFormat="1" ht="41.25" customHeight="1" x14ac:dyDescent="0.15">
      <c r="A10" s="26">
        <v>2016</v>
      </c>
      <c r="B10" s="27">
        <v>4545.6989966555184</v>
      </c>
      <c r="C10" s="27">
        <v>3091</v>
      </c>
      <c r="D10" s="27">
        <v>1454.6236789297659</v>
      </c>
      <c r="E10" s="27"/>
      <c r="F10" s="28">
        <v>11299</v>
      </c>
      <c r="G10" s="28">
        <v>5814</v>
      </c>
      <c r="H10" s="28">
        <v>5485</v>
      </c>
    </row>
    <row r="11" spans="1:9" s="29" customFormat="1" ht="41.25" customHeight="1" x14ac:dyDescent="0.15">
      <c r="A11" s="26">
        <v>2017</v>
      </c>
      <c r="B11" s="27">
        <v>5203</v>
      </c>
      <c r="C11" s="27">
        <v>3600</v>
      </c>
      <c r="D11" s="27">
        <v>1603</v>
      </c>
      <c r="E11" s="27"/>
      <c r="F11" s="30">
        <v>10925</v>
      </c>
      <c r="G11" s="30">
        <v>5706</v>
      </c>
      <c r="H11" s="30">
        <v>5219</v>
      </c>
    </row>
    <row r="12" spans="1:9" s="8" customFormat="1" ht="41.25" customHeight="1" x14ac:dyDescent="0.15">
      <c r="A12" s="26">
        <v>2018</v>
      </c>
      <c r="B12" s="27">
        <v>6958</v>
      </c>
      <c r="C12" s="27">
        <v>5761</v>
      </c>
      <c r="D12" s="27">
        <v>1197</v>
      </c>
      <c r="E12" s="27"/>
      <c r="F12" s="30">
        <v>10802</v>
      </c>
      <c r="G12" s="30">
        <v>5639</v>
      </c>
      <c r="H12" s="30">
        <v>5163</v>
      </c>
    </row>
    <row r="13" spans="1:9" s="29" customFormat="1" ht="41.25" customHeight="1" x14ac:dyDescent="0.15">
      <c r="A13" s="31">
        <v>2019</v>
      </c>
      <c r="B13" s="32">
        <v>6050</v>
      </c>
      <c r="C13" s="32">
        <v>5043</v>
      </c>
      <c r="D13" s="32">
        <v>1007</v>
      </c>
      <c r="E13" s="32"/>
      <c r="F13" s="33">
        <v>9201</v>
      </c>
      <c r="G13" s="33">
        <v>4773</v>
      </c>
      <c r="H13" s="33">
        <v>4428</v>
      </c>
    </row>
    <row r="14" spans="1:9" s="29" customFormat="1" ht="41.25" customHeight="1" x14ac:dyDescent="0.15">
      <c r="A14" s="34" t="s">
        <v>22</v>
      </c>
      <c r="B14" s="35">
        <v>1609</v>
      </c>
      <c r="C14" s="27">
        <v>1299</v>
      </c>
      <c r="D14" s="27">
        <v>310</v>
      </c>
      <c r="E14" s="30"/>
      <c r="F14" s="36">
        <v>2496</v>
      </c>
      <c r="G14" s="36">
        <v>1282</v>
      </c>
      <c r="H14" s="36">
        <v>1214</v>
      </c>
      <c r="I14" s="37"/>
    </row>
    <row r="15" spans="1:9" s="29" customFormat="1" ht="41.25" customHeight="1" x14ac:dyDescent="0.15">
      <c r="A15" s="34" t="s">
        <v>23</v>
      </c>
      <c r="B15" s="35">
        <v>725</v>
      </c>
      <c r="C15" s="27">
        <v>627</v>
      </c>
      <c r="D15" s="27">
        <v>98</v>
      </c>
      <c r="E15" s="30"/>
      <c r="F15" s="36">
        <v>1107</v>
      </c>
      <c r="G15" s="36">
        <v>573</v>
      </c>
      <c r="H15" s="36">
        <v>534</v>
      </c>
      <c r="I15" s="37"/>
    </row>
    <row r="16" spans="1:9" s="29" customFormat="1" ht="41.25" customHeight="1" x14ac:dyDescent="0.15">
      <c r="A16" s="34" t="s">
        <v>24</v>
      </c>
      <c r="B16" s="35">
        <v>763</v>
      </c>
      <c r="C16" s="27">
        <v>669</v>
      </c>
      <c r="D16" s="27">
        <v>94</v>
      </c>
      <c r="E16" s="30"/>
      <c r="F16" s="36">
        <v>1163</v>
      </c>
      <c r="G16" s="36">
        <v>604</v>
      </c>
      <c r="H16" s="36">
        <v>559</v>
      </c>
      <c r="I16" s="37"/>
    </row>
    <row r="17" spans="1:12" s="29" customFormat="1" ht="41.25" customHeight="1" x14ac:dyDescent="0.15">
      <c r="A17" s="34" t="s">
        <v>25</v>
      </c>
      <c r="B17" s="35">
        <v>1000</v>
      </c>
      <c r="C17" s="27">
        <v>750</v>
      </c>
      <c r="D17" s="27">
        <v>250</v>
      </c>
      <c r="E17" s="38"/>
      <c r="F17" s="36">
        <v>1486</v>
      </c>
      <c r="G17" s="36">
        <v>810</v>
      </c>
      <c r="H17" s="36">
        <v>676</v>
      </c>
      <c r="I17" s="37"/>
    </row>
    <row r="18" spans="1:12" s="29" customFormat="1" ht="41.25" customHeight="1" x14ac:dyDescent="0.15">
      <c r="A18" s="34" t="s">
        <v>26</v>
      </c>
      <c r="B18" s="35">
        <v>700</v>
      </c>
      <c r="C18" s="27">
        <v>617</v>
      </c>
      <c r="D18" s="27">
        <v>83</v>
      </c>
      <c r="E18" s="38"/>
      <c r="F18" s="36">
        <v>1057</v>
      </c>
      <c r="G18" s="36">
        <v>523</v>
      </c>
      <c r="H18" s="36">
        <v>534</v>
      </c>
      <c r="I18" s="37"/>
    </row>
    <row r="19" spans="1:12" s="29" customFormat="1" ht="41.25" customHeight="1" x14ac:dyDescent="0.15">
      <c r="A19" s="34" t="s">
        <v>27</v>
      </c>
      <c r="B19" s="35">
        <v>697</v>
      </c>
      <c r="C19" s="27">
        <v>584</v>
      </c>
      <c r="D19" s="27">
        <v>113</v>
      </c>
      <c r="E19" s="38"/>
      <c r="F19" s="36">
        <v>1064</v>
      </c>
      <c r="G19" s="36">
        <v>547</v>
      </c>
      <c r="H19" s="36">
        <v>517</v>
      </c>
      <c r="I19" s="37"/>
    </row>
    <row r="20" spans="1:12" s="29" customFormat="1" ht="41.25" customHeight="1" thickBot="1" x14ac:dyDescent="0.2">
      <c r="A20" s="39" t="s">
        <v>28</v>
      </c>
      <c r="B20" s="40">
        <v>556</v>
      </c>
      <c r="C20" s="41">
        <v>497</v>
      </c>
      <c r="D20" s="41">
        <v>59</v>
      </c>
      <c r="E20" s="38"/>
      <c r="F20" s="42">
        <v>828</v>
      </c>
      <c r="G20" s="42">
        <v>434</v>
      </c>
      <c r="H20" s="42">
        <v>394</v>
      </c>
      <c r="I20" s="37"/>
    </row>
    <row r="21" spans="1:12" s="47" customFormat="1" ht="19.5" customHeight="1" thickTop="1" x14ac:dyDescent="0.15">
      <c r="A21" s="43" t="s">
        <v>29</v>
      </c>
      <c r="B21" s="44"/>
      <c r="C21" s="44"/>
      <c r="D21" s="44"/>
      <c r="E21" s="45"/>
      <c r="F21" s="44"/>
      <c r="G21" s="44"/>
      <c r="H21" s="44"/>
      <c r="I21" s="46"/>
      <c r="J21" s="44"/>
      <c r="K21" s="44"/>
      <c r="L21" s="46"/>
    </row>
  </sheetData>
  <mergeCells count="5">
    <mergeCell ref="A1:D1"/>
    <mergeCell ref="F1:H1"/>
    <mergeCell ref="B3:D3"/>
    <mergeCell ref="F3:H3"/>
    <mergeCell ref="F4:H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opLeftCell="A9" zoomScaleNormal="100" workbookViewId="0">
      <selection activeCell="A13" sqref="A13"/>
    </sheetView>
  </sheetViews>
  <sheetFormatPr defaultRowHeight="13.5" x14ac:dyDescent="0.15"/>
  <cols>
    <col min="1" max="1" width="14.5546875" style="165" customWidth="1"/>
    <col min="2" max="2" width="7.44140625" style="166" customWidth="1"/>
    <col min="3" max="3" width="7.44140625" style="167" customWidth="1"/>
    <col min="4" max="4" width="7.44140625" style="284" customWidth="1"/>
    <col min="5" max="5" width="7.44140625" style="167" customWidth="1"/>
    <col min="6" max="6" width="7.44140625" style="166" customWidth="1"/>
    <col min="7" max="7" width="7.44140625" style="284" customWidth="1"/>
    <col min="8" max="8" width="7.44140625" style="167" customWidth="1"/>
    <col min="9" max="9" width="7.44140625" style="166" customWidth="1"/>
    <col min="10" max="10" width="7.44140625" style="284" customWidth="1"/>
    <col min="11" max="11" width="2.77734375" style="284" customWidth="1"/>
    <col min="12" max="12" width="7.77734375" style="167" customWidth="1"/>
    <col min="13" max="13" width="7" style="166" bestFit="1" customWidth="1"/>
    <col min="14" max="14" width="6.109375" style="284" customWidth="1"/>
    <col min="15" max="15" width="7.77734375" style="167" customWidth="1"/>
    <col min="16" max="16" width="7.44140625" style="166" bestFit="1" customWidth="1"/>
    <col min="17" max="17" width="6.109375" style="284" customWidth="1"/>
    <col min="18" max="18" width="7.77734375" style="167" customWidth="1"/>
    <col min="19" max="19" width="7" style="166" bestFit="1" customWidth="1"/>
    <col min="20" max="20" width="6.109375" style="284" customWidth="1"/>
    <col min="21" max="21" width="7.109375" style="167" customWidth="1"/>
    <col min="22" max="22" width="6.6640625" style="166" customWidth="1"/>
    <col min="23" max="16384" width="8.88671875" style="51"/>
  </cols>
  <sheetData>
    <row r="1" spans="1:26" s="93" customFormat="1" ht="45" customHeight="1" x14ac:dyDescent="0.25">
      <c r="A1" s="648" t="s">
        <v>164</v>
      </c>
      <c r="B1" s="648"/>
      <c r="C1" s="648"/>
      <c r="D1" s="648"/>
      <c r="E1" s="648"/>
      <c r="F1" s="648"/>
      <c r="G1" s="648"/>
      <c r="H1" s="648"/>
      <c r="I1" s="648"/>
      <c r="J1" s="648"/>
      <c r="K1" s="329"/>
      <c r="L1" s="685" t="s">
        <v>163</v>
      </c>
      <c r="M1" s="685"/>
      <c r="N1" s="685"/>
      <c r="O1" s="685"/>
      <c r="P1" s="685"/>
      <c r="Q1" s="685"/>
      <c r="R1" s="685"/>
      <c r="S1" s="685"/>
      <c r="T1" s="685"/>
      <c r="U1" s="685"/>
      <c r="V1" s="685"/>
    </row>
    <row r="2" spans="1:26" s="67" customFormat="1" ht="25.5" customHeight="1" thickBot="1" x14ac:dyDescent="0.2">
      <c r="A2" s="328" t="s">
        <v>98</v>
      </c>
      <c r="B2" s="326"/>
      <c r="C2" s="324"/>
      <c r="D2" s="325"/>
      <c r="E2" s="326"/>
      <c r="F2" s="326"/>
      <c r="G2" s="325"/>
      <c r="H2" s="324"/>
      <c r="I2" s="326"/>
      <c r="J2" s="325"/>
      <c r="K2" s="327"/>
      <c r="L2" s="324"/>
      <c r="M2" s="326"/>
      <c r="N2" s="325"/>
      <c r="O2" s="324"/>
      <c r="P2" s="326"/>
      <c r="Q2" s="325"/>
      <c r="R2" s="324"/>
      <c r="S2" s="326"/>
      <c r="T2" s="325"/>
      <c r="U2" s="324"/>
      <c r="V2" s="323" t="s">
        <v>97</v>
      </c>
    </row>
    <row r="3" spans="1:26" s="113" customFormat="1" ht="16.5" customHeight="1" thickTop="1" x14ac:dyDescent="0.15">
      <c r="A3" s="205" t="s">
        <v>84</v>
      </c>
      <c r="B3" s="660" t="s">
        <v>162</v>
      </c>
      <c r="C3" s="686"/>
      <c r="D3" s="686"/>
      <c r="E3" s="686"/>
      <c r="F3" s="686"/>
      <c r="G3" s="686"/>
      <c r="H3" s="686"/>
      <c r="I3" s="686"/>
      <c r="J3" s="686"/>
      <c r="K3" s="322"/>
      <c r="L3" s="321"/>
      <c r="M3" s="321"/>
      <c r="N3" s="686" t="s">
        <v>161</v>
      </c>
      <c r="O3" s="686"/>
      <c r="P3" s="686"/>
      <c r="Q3" s="686"/>
      <c r="R3" s="686"/>
      <c r="S3" s="686"/>
      <c r="T3" s="686"/>
      <c r="U3" s="686"/>
      <c r="V3" s="686"/>
    </row>
    <row r="4" spans="1:26" s="113" customFormat="1" ht="15.95" customHeight="1" x14ac:dyDescent="0.15">
      <c r="A4" s="200" t="s">
        <v>77</v>
      </c>
      <c r="B4" s="320" t="s">
        <v>160</v>
      </c>
      <c r="C4" s="319" t="s">
        <v>91</v>
      </c>
      <c r="D4" s="687" t="s">
        <v>159</v>
      </c>
      <c r="E4" s="688"/>
      <c r="F4" s="689"/>
      <c r="G4" s="687" t="s">
        <v>158</v>
      </c>
      <c r="H4" s="688"/>
      <c r="I4" s="689"/>
      <c r="J4" s="318" t="s">
        <v>157</v>
      </c>
      <c r="K4" s="317"/>
      <c r="L4" s="690" t="s">
        <v>156</v>
      </c>
      <c r="M4" s="691"/>
      <c r="N4" s="690" t="s">
        <v>155</v>
      </c>
      <c r="O4" s="690"/>
      <c r="P4" s="691"/>
      <c r="Q4" s="314"/>
      <c r="R4" s="316" t="s">
        <v>154</v>
      </c>
      <c r="S4" s="315"/>
      <c r="T4" s="692" t="s">
        <v>153</v>
      </c>
      <c r="U4" s="690"/>
      <c r="V4" s="690"/>
    </row>
    <row r="5" spans="1:26" s="113" customFormat="1" ht="15.95" customHeight="1" x14ac:dyDescent="0.15">
      <c r="A5" s="200" t="s">
        <v>74</v>
      </c>
      <c r="B5" s="231"/>
      <c r="C5" s="196"/>
      <c r="D5" s="313" t="s">
        <v>152</v>
      </c>
      <c r="E5" s="311" t="s">
        <v>91</v>
      </c>
      <c r="F5" s="233"/>
      <c r="G5" s="313" t="s">
        <v>152</v>
      </c>
      <c r="H5" s="311" t="s">
        <v>91</v>
      </c>
      <c r="I5" s="233"/>
      <c r="J5" s="314" t="s">
        <v>152</v>
      </c>
      <c r="K5" s="314"/>
      <c r="L5" s="203" t="s">
        <v>91</v>
      </c>
      <c r="M5" s="233"/>
      <c r="N5" s="312" t="s">
        <v>152</v>
      </c>
      <c r="O5" s="311" t="s">
        <v>91</v>
      </c>
      <c r="P5" s="233"/>
      <c r="Q5" s="313" t="s">
        <v>152</v>
      </c>
      <c r="R5" s="311" t="s">
        <v>91</v>
      </c>
      <c r="S5" s="233"/>
      <c r="T5" s="312" t="s">
        <v>152</v>
      </c>
      <c r="U5" s="311" t="s">
        <v>91</v>
      </c>
      <c r="V5" s="310"/>
    </row>
    <row r="6" spans="1:26" s="113" customFormat="1" ht="15.95" customHeight="1" x14ac:dyDescent="0.15">
      <c r="A6" s="198" t="s">
        <v>16</v>
      </c>
      <c r="B6" s="309" t="s">
        <v>73</v>
      </c>
      <c r="C6" s="308" t="s">
        <v>72</v>
      </c>
      <c r="D6" s="303" t="s">
        <v>73</v>
      </c>
      <c r="E6" s="308" t="s">
        <v>72</v>
      </c>
      <c r="F6" s="304" t="s">
        <v>89</v>
      </c>
      <c r="G6" s="303" t="s">
        <v>73</v>
      </c>
      <c r="H6" s="308" t="s">
        <v>72</v>
      </c>
      <c r="I6" s="304" t="s">
        <v>89</v>
      </c>
      <c r="J6" s="307" t="s">
        <v>73</v>
      </c>
      <c r="K6" s="306"/>
      <c r="L6" s="305" t="s">
        <v>72</v>
      </c>
      <c r="M6" s="304" t="s">
        <v>89</v>
      </c>
      <c r="N6" s="303" t="s">
        <v>73</v>
      </c>
      <c r="O6" s="302" t="s">
        <v>72</v>
      </c>
      <c r="P6" s="304" t="s">
        <v>89</v>
      </c>
      <c r="Q6" s="303" t="s">
        <v>73</v>
      </c>
      <c r="R6" s="302" t="s">
        <v>72</v>
      </c>
      <c r="S6" s="304" t="s">
        <v>89</v>
      </c>
      <c r="T6" s="303" t="s">
        <v>73</v>
      </c>
      <c r="U6" s="302" t="s">
        <v>72</v>
      </c>
      <c r="V6" s="301" t="s">
        <v>89</v>
      </c>
    </row>
    <row r="7" spans="1:26" s="298" customFormat="1" ht="41.25" customHeight="1" x14ac:dyDescent="0.15">
      <c r="A7" s="191">
        <v>2013</v>
      </c>
      <c r="B7" s="300">
        <v>87.4</v>
      </c>
      <c r="C7" s="300">
        <v>5158.5</v>
      </c>
      <c r="D7" s="300">
        <v>15.1</v>
      </c>
      <c r="E7" s="300">
        <v>636.79999999999995</v>
      </c>
      <c r="F7" s="300">
        <v>4228</v>
      </c>
      <c r="G7" s="300">
        <v>0</v>
      </c>
      <c r="H7" s="300">
        <v>0</v>
      </c>
      <c r="I7" s="300">
        <v>0</v>
      </c>
      <c r="J7" s="300">
        <v>0</v>
      </c>
      <c r="K7" s="300"/>
      <c r="L7" s="300">
        <v>0</v>
      </c>
      <c r="M7" s="300">
        <v>0</v>
      </c>
      <c r="N7" s="300">
        <v>22.8</v>
      </c>
      <c r="O7" s="300">
        <v>534.5</v>
      </c>
      <c r="P7" s="300">
        <v>2344</v>
      </c>
      <c r="Q7" s="300">
        <v>6.5</v>
      </c>
      <c r="R7" s="300">
        <v>182.6</v>
      </c>
      <c r="S7" s="300">
        <v>2809</v>
      </c>
      <c r="T7" s="300">
        <v>43</v>
      </c>
      <c r="U7" s="300">
        <v>3804.6</v>
      </c>
      <c r="V7" s="300">
        <v>8847</v>
      </c>
    </row>
    <row r="8" spans="1:26" s="298" customFormat="1" ht="41.25" customHeight="1" x14ac:dyDescent="0.15">
      <c r="A8" s="191">
        <v>2014</v>
      </c>
      <c r="B8" s="300">
        <v>109.69999999999999</v>
      </c>
      <c r="C8" s="300">
        <v>7581</v>
      </c>
      <c r="D8" s="300">
        <v>16.899999999999999</v>
      </c>
      <c r="E8" s="300">
        <v>821</v>
      </c>
      <c r="F8" s="300">
        <v>4863</v>
      </c>
      <c r="G8" s="300">
        <v>0</v>
      </c>
      <c r="H8" s="300">
        <v>0</v>
      </c>
      <c r="I8" s="300">
        <v>0</v>
      </c>
      <c r="J8" s="300">
        <v>0</v>
      </c>
      <c r="K8" s="300"/>
      <c r="L8" s="300">
        <v>0</v>
      </c>
      <c r="M8" s="300">
        <v>0</v>
      </c>
      <c r="N8" s="300">
        <v>23</v>
      </c>
      <c r="O8" s="300">
        <v>1299</v>
      </c>
      <c r="P8" s="300">
        <v>5646</v>
      </c>
      <c r="Q8" s="300">
        <v>7.3</v>
      </c>
      <c r="R8" s="300">
        <v>380</v>
      </c>
      <c r="S8" s="300">
        <v>5179</v>
      </c>
      <c r="T8" s="300">
        <v>62.499999999999993</v>
      </c>
      <c r="U8" s="300">
        <v>5080.8</v>
      </c>
      <c r="V8" s="300">
        <v>8132</v>
      </c>
    </row>
    <row r="9" spans="1:26" s="298" customFormat="1" ht="41.25" customHeight="1" x14ac:dyDescent="0.15">
      <c r="A9" s="191">
        <v>2015</v>
      </c>
      <c r="B9" s="299">
        <v>120.1</v>
      </c>
      <c r="C9" s="299">
        <v>9956</v>
      </c>
      <c r="D9" s="299">
        <v>8.1999999999999993</v>
      </c>
      <c r="E9" s="299">
        <v>337</v>
      </c>
      <c r="F9" s="299">
        <v>4109.7560975609758</v>
      </c>
      <c r="G9" s="300">
        <v>0</v>
      </c>
      <c r="H9" s="300">
        <v>0</v>
      </c>
      <c r="I9" s="300">
        <v>0</v>
      </c>
      <c r="J9" s="300">
        <v>0</v>
      </c>
      <c r="K9" s="300"/>
      <c r="L9" s="300">
        <v>0</v>
      </c>
      <c r="M9" s="300">
        <v>0</v>
      </c>
      <c r="N9" s="299">
        <v>26.499999999999996</v>
      </c>
      <c r="O9" s="299">
        <v>1509</v>
      </c>
      <c r="P9" s="299">
        <v>5694.3396226415107</v>
      </c>
      <c r="Q9" s="299">
        <v>11.4</v>
      </c>
      <c r="R9" s="299">
        <v>992</v>
      </c>
      <c r="S9" s="299">
        <v>8701.7543859649122</v>
      </c>
      <c r="T9" s="299">
        <v>74</v>
      </c>
      <c r="U9" s="299">
        <v>7118</v>
      </c>
      <c r="V9" s="299">
        <v>9618.9189189189201</v>
      </c>
    </row>
    <row r="10" spans="1:26" s="298" customFormat="1" ht="41.25" customHeight="1" x14ac:dyDescent="0.15">
      <c r="A10" s="143">
        <v>2016</v>
      </c>
      <c r="B10" s="294">
        <v>82.5</v>
      </c>
      <c r="C10" s="294">
        <v>6376.4</v>
      </c>
      <c r="D10" s="294">
        <v>13.3</v>
      </c>
      <c r="E10" s="294">
        <v>672.90000000000009</v>
      </c>
      <c r="F10" s="294">
        <v>5059.3984962406021</v>
      </c>
      <c r="G10" s="295">
        <v>0</v>
      </c>
      <c r="H10" s="295">
        <v>0</v>
      </c>
      <c r="I10" s="295">
        <v>0</v>
      </c>
      <c r="J10" s="295">
        <v>0</v>
      </c>
      <c r="K10" s="295"/>
      <c r="L10" s="295">
        <v>0</v>
      </c>
      <c r="M10" s="295">
        <v>0</v>
      </c>
      <c r="N10" s="294">
        <v>16</v>
      </c>
      <c r="O10" s="294">
        <v>995</v>
      </c>
      <c r="P10" s="294">
        <v>6218.75</v>
      </c>
      <c r="Q10" s="294">
        <v>4.5999999999999996</v>
      </c>
      <c r="R10" s="294">
        <v>236</v>
      </c>
      <c r="S10" s="294">
        <v>5130.434782608696</v>
      </c>
      <c r="T10" s="294">
        <v>48.599999999999994</v>
      </c>
      <c r="U10" s="294">
        <v>4472.5</v>
      </c>
      <c r="V10" s="294">
        <v>9202.6748971193429</v>
      </c>
    </row>
    <row r="11" spans="1:26" s="298" customFormat="1" ht="41.25" customHeight="1" x14ac:dyDescent="0.15">
      <c r="A11" s="143">
        <v>2017</v>
      </c>
      <c r="B11" s="294">
        <v>75.3</v>
      </c>
      <c r="C11" s="294">
        <v>4402.6000000000004</v>
      </c>
      <c r="D11" s="294">
        <v>10.7</v>
      </c>
      <c r="E11" s="294">
        <v>544</v>
      </c>
      <c r="F11" s="294">
        <v>5084.1121495327106</v>
      </c>
      <c r="G11" s="294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294">
        <v>0</v>
      </c>
      <c r="N11" s="294">
        <v>10</v>
      </c>
      <c r="O11" s="294">
        <v>640.29999999999995</v>
      </c>
      <c r="P11" s="294">
        <v>6403</v>
      </c>
      <c r="Q11" s="294">
        <v>4.2</v>
      </c>
      <c r="R11" s="294">
        <v>210.9</v>
      </c>
      <c r="S11" s="294">
        <v>5021.4285714285716</v>
      </c>
      <c r="T11" s="294">
        <v>50.4</v>
      </c>
      <c r="U11" s="294">
        <v>3007.4</v>
      </c>
      <c r="V11" s="294">
        <v>5967.063492063492</v>
      </c>
    </row>
    <row r="12" spans="1:26" s="298" customFormat="1" ht="41.25" customHeight="1" x14ac:dyDescent="0.15">
      <c r="A12" s="143">
        <v>2018</v>
      </c>
      <c r="B12" s="294">
        <v>173.51</v>
      </c>
      <c r="C12" s="294">
        <v>10773.47</v>
      </c>
      <c r="D12" s="294">
        <v>25.66</v>
      </c>
      <c r="E12" s="294">
        <v>1275</v>
      </c>
      <c r="F12" s="294">
        <v>4968.823070927514</v>
      </c>
      <c r="G12" s="294">
        <v>0.13</v>
      </c>
      <c r="H12" s="294">
        <v>0</v>
      </c>
      <c r="I12" s="294">
        <v>0</v>
      </c>
      <c r="J12" s="294">
        <v>0.45</v>
      </c>
      <c r="K12" s="294"/>
      <c r="L12" s="294">
        <v>0</v>
      </c>
      <c r="M12" s="294">
        <v>0</v>
      </c>
      <c r="N12" s="294">
        <v>41.489999999999995</v>
      </c>
      <c r="O12" s="294">
        <v>2676</v>
      </c>
      <c r="P12" s="294">
        <v>6449.7469269703561</v>
      </c>
      <c r="Q12" s="294">
        <v>20.93</v>
      </c>
      <c r="R12" s="294">
        <v>925.2</v>
      </c>
      <c r="S12" s="294">
        <v>4420.4491161012902</v>
      </c>
      <c r="T12" s="294">
        <v>84.85</v>
      </c>
      <c r="U12" s="294">
        <v>5897.27</v>
      </c>
      <c r="V12" s="294">
        <v>6950.2298173246909</v>
      </c>
    </row>
    <row r="13" spans="1:26" s="296" customFormat="1" ht="41.25" customHeight="1" x14ac:dyDescent="0.15">
      <c r="A13" s="141">
        <v>2019</v>
      </c>
      <c r="B13" s="297">
        <f>D13+G13+J13</f>
        <v>25.61</v>
      </c>
      <c r="C13" s="297">
        <f>E13+H13+L13</f>
        <v>12735.485799999999</v>
      </c>
      <c r="D13" s="381">
        <v>25.11</v>
      </c>
      <c r="E13" s="297">
        <f>SUM(E14:E20)</f>
        <v>1099.7536</v>
      </c>
      <c r="F13" s="297">
        <f>SUM(F14:F20)</f>
        <v>30646</v>
      </c>
      <c r="G13" s="297">
        <f t="shared" ref="G13:J13" si="0">SUM(G14:G20)</f>
        <v>0</v>
      </c>
      <c r="H13" s="297">
        <f t="shared" si="0"/>
        <v>0</v>
      </c>
      <c r="I13" s="297">
        <f t="shared" si="0"/>
        <v>0</v>
      </c>
      <c r="J13" s="381">
        <f t="shared" si="0"/>
        <v>0.5</v>
      </c>
      <c r="K13" s="297"/>
      <c r="L13" s="297">
        <f>O13+R13+U13</f>
        <v>11635.732199999999</v>
      </c>
      <c r="M13" s="297">
        <f>P13+S13+V13</f>
        <v>181986</v>
      </c>
      <c r="N13" s="381">
        <v>40.42</v>
      </c>
      <c r="O13" s="297">
        <f>SUM(O14:O20)</f>
        <v>4213.3807999999999</v>
      </c>
      <c r="P13" s="297">
        <f t="shared" ref="P13:V13" si="1">SUM(P14:P20)</f>
        <v>72968</v>
      </c>
      <c r="Q13" s="297">
        <f t="shared" si="1"/>
        <v>18.25</v>
      </c>
      <c r="R13" s="297">
        <f t="shared" si="1"/>
        <v>1442.8450000000003</v>
      </c>
      <c r="S13" s="297">
        <f t="shared" si="1"/>
        <v>55342</v>
      </c>
      <c r="T13" s="297">
        <f t="shared" si="1"/>
        <v>77.97999999999999</v>
      </c>
      <c r="U13" s="297">
        <f t="shared" si="1"/>
        <v>5979.5063999999993</v>
      </c>
      <c r="V13" s="297">
        <f t="shared" si="1"/>
        <v>53676</v>
      </c>
    </row>
    <row r="14" spans="1:26" s="67" customFormat="1" ht="41.25" customHeight="1" x14ac:dyDescent="0.15">
      <c r="A14" s="218" t="s">
        <v>66</v>
      </c>
      <c r="B14" s="294">
        <f t="shared" ref="B14:B20" si="2">D14+G14+J14</f>
        <v>0.25</v>
      </c>
      <c r="C14" s="294">
        <f t="shared" ref="C14:C20" si="3">E14+H14+L14</f>
        <v>3173.5413999999996</v>
      </c>
      <c r="D14" s="382">
        <v>0.25</v>
      </c>
      <c r="E14" s="295">
        <f>D14*F14*10/1000</f>
        <v>10.945</v>
      </c>
      <c r="F14" s="295">
        <v>4378</v>
      </c>
      <c r="G14" s="295">
        <v>0</v>
      </c>
      <c r="H14" s="294">
        <f t="shared" ref="H14:H20" si="4">SUM(H15:H21)</f>
        <v>0</v>
      </c>
      <c r="I14" s="294">
        <f t="shared" ref="I14:I20" si="5">SUM(I15:I21)</f>
        <v>0</v>
      </c>
      <c r="J14" s="382">
        <v>0</v>
      </c>
      <c r="K14" s="295"/>
      <c r="L14" s="294">
        <f t="shared" ref="L14:L20" si="6">O14+R14+U14</f>
        <v>3162.5963999999994</v>
      </c>
      <c r="M14" s="294">
        <f t="shared" ref="M14:M20" si="7">P14+S14+V14</f>
        <v>25998</v>
      </c>
      <c r="N14" s="382">
        <v>13.97</v>
      </c>
      <c r="O14" s="295">
        <f>N14*P14*10/1000</f>
        <v>1456.2328</v>
      </c>
      <c r="P14" s="294">
        <v>10424</v>
      </c>
      <c r="Q14" s="382">
        <v>3.32</v>
      </c>
      <c r="R14" s="295">
        <f>Q14*S14*10/1000</f>
        <v>262.47919999999993</v>
      </c>
      <c r="S14" s="294">
        <v>7906</v>
      </c>
      <c r="T14" s="383">
        <v>18.829999999999998</v>
      </c>
      <c r="U14" s="294">
        <f>T14*V14*10/1000</f>
        <v>1443.8843999999997</v>
      </c>
      <c r="V14" s="294">
        <v>7668</v>
      </c>
      <c r="W14" s="208"/>
      <c r="Z14" s="298"/>
    </row>
    <row r="15" spans="1:26" s="67" customFormat="1" ht="41.25" customHeight="1" x14ac:dyDescent="0.15">
      <c r="A15" s="218" t="s">
        <v>65</v>
      </c>
      <c r="B15" s="294">
        <f t="shared" si="2"/>
        <v>0.03</v>
      </c>
      <c r="C15" s="294">
        <f t="shared" si="3"/>
        <v>150.25120000000001</v>
      </c>
      <c r="D15" s="382">
        <v>0.03</v>
      </c>
      <c r="E15" s="295">
        <f t="shared" ref="E15:E20" si="8">D15*F15*10/1000</f>
        <v>1.3134000000000001</v>
      </c>
      <c r="F15" s="295">
        <v>4378</v>
      </c>
      <c r="G15" s="295">
        <v>0</v>
      </c>
      <c r="H15" s="294">
        <f t="shared" si="4"/>
        <v>0</v>
      </c>
      <c r="I15" s="294">
        <f t="shared" si="5"/>
        <v>0</v>
      </c>
      <c r="J15" s="382">
        <v>0</v>
      </c>
      <c r="K15" s="295"/>
      <c r="L15" s="294">
        <f t="shared" si="6"/>
        <v>148.93780000000001</v>
      </c>
      <c r="M15" s="294">
        <f t="shared" si="7"/>
        <v>25998</v>
      </c>
      <c r="N15" s="382">
        <v>0.63</v>
      </c>
      <c r="O15" s="295">
        <f>N15*P15*10/1000</f>
        <v>65.671199999999999</v>
      </c>
      <c r="P15" s="294">
        <v>10424</v>
      </c>
      <c r="Q15" s="383">
        <v>0.19</v>
      </c>
      <c r="R15" s="295">
        <f t="shared" ref="R15:R20" si="9">Q15*S15*10/1000</f>
        <v>15.021400000000002</v>
      </c>
      <c r="S15" s="294">
        <v>7906</v>
      </c>
      <c r="T15" s="383">
        <v>0.89</v>
      </c>
      <c r="U15" s="294">
        <f t="shared" ref="U15:U20" si="10">T15*V15*10/1000</f>
        <v>68.245200000000011</v>
      </c>
      <c r="V15" s="294">
        <v>7668</v>
      </c>
      <c r="W15" s="208"/>
    </row>
    <row r="16" spans="1:26" s="67" customFormat="1" ht="41.25" customHeight="1" x14ac:dyDescent="0.15">
      <c r="A16" s="218" t="s">
        <v>64</v>
      </c>
      <c r="B16" s="294">
        <f t="shared" si="2"/>
        <v>0.28999999999999998</v>
      </c>
      <c r="C16" s="294">
        <f t="shared" si="3"/>
        <v>486.03640000000001</v>
      </c>
      <c r="D16" s="382">
        <v>0</v>
      </c>
      <c r="E16" s="295">
        <f t="shared" si="8"/>
        <v>0</v>
      </c>
      <c r="F16" s="295">
        <v>4378</v>
      </c>
      <c r="G16" s="295">
        <v>0</v>
      </c>
      <c r="H16" s="294">
        <f t="shared" si="4"/>
        <v>0</v>
      </c>
      <c r="I16" s="294">
        <f t="shared" si="5"/>
        <v>0</v>
      </c>
      <c r="J16" s="382">
        <v>0.28999999999999998</v>
      </c>
      <c r="K16" s="295"/>
      <c r="L16" s="294">
        <f t="shared" si="6"/>
        <v>486.03640000000001</v>
      </c>
      <c r="M16" s="294">
        <f t="shared" si="7"/>
        <v>25998</v>
      </c>
      <c r="N16" s="382">
        <v>1.75</v>
      </c>
      <c r="O16" s="295">
        <f t="shared" ref="O16:O20" si="11">N16*P16*10/1000</f>
        <v>182.42</v>
      </c>
      <c r="P16" s="294">
        <v>10424</v>
      </c>
      <c r="Q16" s="383">
        <v>2.2400000000000002</v>
      </c>
      <c r="R16" s="295">
        <f t="shared" si="9"/>
        <v>177.09440000000004</v>
      </c>
      <c r="S16" s="294">
        <v>7906</v>
      </c>
      <c r="T16" s="383">
        <v>1.65</v>
      </c>
      <c r="U16" s="294">
        <f t="shared" si="10"/>
        <v>126.52199999999999</v>
      </c>
      <c r="V16" s="294">
        <v>7668</v>
      </c>
      <c r="W16" s="208"/>
    </row>
    <row r="17" spans="1:23" s="67" customFormat="1" ht="41.25" customHeight="1" x14ac:dyDescent="0.15">
      <c r="A17" s="218" t="s">
        <v>63</v>
      </c>
      <c r="B17" s="294">
        <f t="shared" si="2"/>
        <v>2.5299999999999998</v>
      </c>
      <c r="C17" s="294">
        <f t="shared" si="3"/>
        <v>1921.5215999999998</v>
      </c>
      <c r="D17" s="382">
        <v>2.5099999999999998</v>
      </c>
      <c r="E17" s="295">
        <f t="shared" si="8"/>
        <v>109.88779999999998</v>
      </c>
      <c r="F17" s="295">
        <v>4378</v>
      </c>
      <c r="G17" s="295">
        <v>0</v>
      </c>
      <c r="H17" s="294">
        <f t="shared" si="4"/>
        <v>0</v>
      </c>
      <c r="I17" s="294">
        <f t="shared" si="5"/>
        <v>0</v>
      </c>
      <c r="J17" s="382">
        <v>0.02</v>
      </c>
      <c r="K17" s="295"/>
      <c r="L17" s="294">
        <f t="shared" si="6"/>
        <v>1811.6337999999998</v>
      </c>
      <c r="M17" s="294">
        <f t="shared" si="7"/>
        <v>25998</v>
      </c>
      <c r="N17" s="382">
        <v>1.81</v>
      </c>
      <c r="O17" s="295">
        <f t="shared" si="11"/>
        <v>188.67440000000002</v>
      </c>
      <c r="P17" s="294">
        <v>10424</v>
      </c>
      <c r="Q17" s="382">
        <v>2.75</v>
      </c>
      <c r="R17" s="295">
        <f t="shared" si="9"/>
        <v>217.41499999999999</v>
      </c>
      <c r="S17" s="294">
        <v>7906</v>
      </c>
      <c r="T17" s="383">
        <v>18.329999999999998</v>
      </c>
      <c r="U17" s="294">
        <f t="shared" si="10"/>
        <v>1405.5443999999998</v>
      </c>
      <c r="V17" s="294">
        <v>7668</v>
      </c>
      <c r="W17" s="208"/>
    </row>
    <row r="18" spans="1:23" s="67" customFormat="1" ht="41.25" customHeight="1" x14ac:dyDescent="0.15">
      <c r="A18" s="218" t="s">
        <v>62</v>
      </c>
      <c r="B18" s="294">
        <f t="shared" si="2"/>
        <v>0.85000000000000009</v>
      </c>
      <c r="C18" s="294">
        <f t="shared" si="3"/>
        <v>1897.6334000000002</v>
      </c>
      <c r="D18" s="383">
        <v>0.8</v>
      </c>
      <c r="E18" s="295">
        <f t="shared" si="8"/>
        <v>35.024000000000001</v>
      </c>
      <c r="F18" s="295">
        <v>4378</v>
      </c>
      <c r="G18" s="295">
        <v>0</v>
      </c>
      <c r="H18" s="294">
        <f t="shared" si="4"/>
        <v>0</v>
      </c>
      <c r="I18" s="294">
        <f t="shared" si="5"/>
        <v>0</v>
      </c>
      <c r="J18" s="382">
        <v>0.05</v>
      </c>
      <c r="K18" s="295"/>
      <c r="L18" s="294">
        <f t="shared" si="6"/>
        <v>1862.6094000000001</v>
      </c>
      <c r="M18" s="294">
        <f t="shared" si="7"/>
        <v>25998</v>
      </c>
      <c r="N18" s="382">
        <v>12.25</v>
      </c>
      <c r="O18" s="295">
        <f t="shared" si="11"/>
        <v>1276.94</v>
      </c>
      <c r="P18" s="294">
        <v>10424</v>
      </c>
      <c r="Q18" s="382">
        <v>2.83</v>
      </c>
      <c r="R18" s="295">
        <f t="shared" si="9"/>
        <v>223.7398</v>
      </c>
      <c r="S18" s="294">
        <v>7906</v>
      </c>
      <c r="T18" s="382">
        <v>4.72</v>
      </c>
      <c r="U18" s="294">
        <f t="shared" si="10"/>
        <v>361.92959999999999</v>
      </c>
      <c r="V18" s="294">
        <v>7668</v>
      </c>
      <c r="W18" s="208"/>
    </row>
    <row r="19" spans="1:23" s="67" customFormat="1" ht="41.25" customHeight="1" x14ac:dyDescent="0.15">
      <c r="A19" s="218" t="s">
        <v>61</v>
      </c>
      <c r="B19" s="294">
        <f t="shared" si="2"/>
        <v>2.5099999999999998</v>
      </c>
      <c r="C19" s="294">
        <f t="shared" si="3"/>
        <v>1735.5376000000001</v>
      </c>
      <c r="D19" s="383">
        <v>2.5099999999999998</v>
      </c>
      <c r="E19" s="295">
        <f t="shared" si="8"/>
        <v>109.88779999999998</v>
      </c>
      <c r="F19" s="295">
        <v>4378</v>
      </c>
      <c r="G19" s="295">
        <v>0</v>
      </c>
      <c r="H19" s="294">
        <f t="shared" si="4"/>
        <v>0</v>
      </c>
      <c r="I19" s="294">
        <f t="shared" si="5"/>
        <v>0</v>
      </c>
      <c r="J19" s="382">
        <v>0</v>
      </c>
      <c r="K19" s="295"/>
      <c r="L19" s="294">
        <f t="shared" si="6"/>
        <v>1625.6498000000001</v>
      </c>
      <c r="M19" s="294">
        <f t="shared" si="7"/>
        <v>25998</v>
      </c>
      <c r="N19" s="383">
        <v>8.2200000000000006</v>
      </c>
      <c r="O19" s="295">
        <f t="shared" si="11"/>
        <v>856.85280000000012</v>
      </c>
      <c r="P19" s="294">
        <v>10424</v>
      </c>
      <c r="Q19" s="382">
        <v>2.4500000000000002</v>
      </c>
      <c r="R19" s="295">
        <f t="shared" si="9"/>
        <v>193.697</v>
      </c>
      <c r="S19" s="294">
        <v>7906</v>
      </c>
      <c r="T19" s="383">
        <v>7.5</v>
      </c>
      <c r="U19" s="294">
        <f t="shared" si="10"/>
        <v>575.1</v>
      </c>
      <c r="V19" s="294">
        <v>7668</v>
      </c>
      <c r="W19" s="208"/>
    </row>
    <row r="20" spans="1:23" s="67" customFormat="1" ht="41.25" customHeight="1" thickBot="1" x14ac:dyDescent="0.2">
      <c r="A20" s="217" t="s">
        <v>60</v>
      </c>
      <c r="B20" s="435">
        <f t="shared" si="2"/>
        <v>19.16</v>
      </c>
      <c r="C20" s="292">
        <f t="shared" si="3"/>
        <v>3370.9641999999999</v>
      </c>
      <c r="D20" s="384">
        <v>19.02</v>
      </c>
      <c r="E20" s="293">
        <f t="shared" si="8"/>
        <v>832.69560000000001</v>
      </c>
      <c r="F20" s="293">
        <v>4378</v>
      </c>
      <c r="G20" s="293">
        <v>0</v>
      </c>
      <c r="H20" s="292">
        <f t="shared" si="4"/>
        <v>0</v>
      </c>
      <c r="I20" s="292">
        <f t="shared" si="5"/>
        <v>0</v>
      </c>
      <c r="J20" s="385">
        <v>0.14000000000000001</v>
      </c>
      <c r="K20" s="293"/>
      <c r="L20" s="292">
        <f t="shared" si="6"/>
        <v>2538.2685999999999</v>
      </c>
      <c r="M20" s="292">
        <f t="shared" si="7"/>
        <v>25998</v>
      </c>
      <c r="N20" s="385">
        <v>1.79</v>
      </c>
      <c r="O20" s="293">
        <f t="shared" si="11"/>
        <v>186.58959999999999</v>
      </c>
      <c r="P20" s="292">
        <v>10424</v>
      </c>
      <c r="Q20" s="384">
        <v>4.47</v>
      </c>
      <c r="R20" s="293">
        <f t="shared" si="9"/>
        <v>353.39820000000003</v>
      </c>
      <c r="S20" s="292">
        <v>7906</v>
      </c>
      <c r="T20" s="384">
        <v>26.06</v>
      </c>
      <c r="U20" s="292">
        <f t="shared" si="10"/>
        <v>1998.2807999999998</v>
      </c>
      <c r="V20" s="292">
        <v>7668</v>
      </c>
      <c r="W20" s="208"/>
    </row>
    <row r="21" spans="1:23" s="58" customFormat="1" ht="12" customHeight="1" thickTop="1" x14ac:dyDescent="0.15">
      <c r="A21" s="170" t="s">
        <v>30</v>
      </c>
      <c r="B21" s="60"/>
      <c r="C21" s="60"/>
      <c r="D21" s="60"/>
      <c r="E21" s="60"/>
      <c r="F21" s="59"/>
      <c r="G21" s="60"/>
      <c r="H21" s="59"/>
      <c r="I21" s="61"/>
      <c r="J21" s="59"/>
      <c r="K21" s="59"/>
      <c r="L21" s="59"/>
      <c r="M21" s="59"/>
      <c r="N21" s="60"/>
      <c r="O21" s="60"/>
      <c r="P21" s="59"/>
    </row>
    <row r="22" spans="1:23" x14ac:dyDescent="0.15">
      <c r="A22" s="67"/>
      <c r="B22" s="168"/>
      <c r="C22" s="168"/>
      <c r="D22" s="290"/>
      <c r="E22" s="168"/>
      <c r="F22" s="168"/>
      <c r="G22" s="291"/>
      <c r="H22" s="168"/>
      <c r="I22" s="168"/>
      <c r="J22" s="290"/>
      <c r="K22" s="290"/>
      <c r="L22" s="168"/>
      <c r="M22" s="168"/>
      <c r="N22" s="290"/>
      <c r="O22" s="168"/>
      <c r="P22" s="168"/>
      <c r="Q22" s="290"/>
      <c r="R22" s="168"/>
      <c r="S22" s="168"/>
      <c r="T22" s="290"/>
      <c r="U22" s="168"/>
      <c r="V22" s="168"/>
    </row>
    <row r="23" spans="1:23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3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3" x14ac:dyDescent="0.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3" x14ac:dyDescent="0.15">
      <c r="A26" s="51"/>
      <c r="B26" s="168"/>
      <c r="C26" s="168"/>
      <c r="D26" s="290"/>
      <c r="E26" s="168"/>
      <c r="F26" s="168"/>
      <c r="G26" s="291"/>
      <c r="H26" s="168"/>
      <c r="I26" s="168"/>
      <c r="J26" s="290"/>
      <c r="K26" s="290"/>
      <c r="L26" s="168"/>
      <c r="M26" s="168"/>
      <c r="N26" s="290"/>
      <c r="O26" s="168"/>
      <c r="P26" s="168"/>
      <c r="Q26" s="290"/>
      <c r="R26" s="168"/>
      <c r="S26" s="168"/>
      <c r="T26" s="290"/>
      <c r="U26" s="168"/>
      <c r="V26" s="168"/>
    </row>
    <row r="27" spans="1:23" x14ac:dyDescent="0.15">
      <c r="A27" s="51"/>
      <c r="B27" s="168"/>
      <c r="C27" s="168"/>
      <c r="D27" s="290"/>
      <c r="E27" s="168"/>
      <c r="F27" s="168"/>
      <c r="G27" s="291"/>
      <c r="H27" s="168"/>
      <c r="I27" s="168"/>
      <c r="J27" s="290"/>
      <c r="K27" s="290"/>
      <c r="L27" s="168"/>
      <c r="M27" s="168"/>
      <c r="N27" s="290"/>
      <c r="O27" s="168"/>
      <c r="P27" s="168"/>
      <c r="Q27" s="290"/>
      <c r="R27" s="168"/>
      <c r="S27" s="168"/>
      <c r="T27" s="290"/>
      <c r="U27" s="168"/>
      <c r="V27" s="168"/>
    </row>
    <row r="28" spans="1:23" x14ac:dyDescent="0.15">
      <c r="A28" s="51"/>
      <c r="B28" s="168"/>
      <c r="C28" s="168"/>
      <c r="D28" s="290"/>
      <c r="E28" s="168"/>
      <c r="F28" s="168"/>
      <c r="G28" s="291"/>
      <c r="H28" s="168"/>
      <c r="I28" s="168"/>
      <c r="J28" s="290"/>
      <c r="K28" s="290"/>
      <c r="L28" s="168"/>
      <c r="M28" s="168"/>
      <c r="N28" s="290"/>
      <c r="O28" s="168"/>
      <c r="P28" s="168"/>
      <c r="Q28" s="290"/>
      <c r="R28" s="168"/>
      <c r="S28" s="168"/>
      <c r="T28" s="290"/>
      <c r="U28" s="168"/>
      <c r="V28" s="168"/>
    </row>
    <row r="29" spans="1:23" x14ac:dyDescent="0.15">
      <c r="A29" s="51"/>
      <c r="B29" s="168"/>
      <c r="C29" s="168"/>
      <c r="D29" s="290"/>
      <c r="E29" s="168"/>
      <c r="F29" s="168"/>
      <c r="G29" s="291"/>
      <c r="H29" s="168"/>
      <c r="I29" s="168"/>
      <c r="J29" s="290"/>
      <c r="K29" s="290"/>
      <c r="L29" s="168"/>
      <c r="M29" s="168"/>
      <c r="N29" s="290"/>
      <c r="O29" s="168"/>
      <c r="P29" s="168"/>
      <c r="Q29" s="290"/>
      <c r="R29" s="168"/>
      <c r="S29" s="168"/>
      <c r="T29" s="290"/>
      <c r="U29" s="168"/>
      <c r="V29" s="168"/>
    </row>
    <row r="30" spans="1:23" x14ac:dyDescent="0.15">
      <c r="A30" s="51"/>
      <c r="B30" s="168"/>
      <c r="C30" s="168"/>
      <c r="D30" s="290"/>
      <c r="E30" s="168"/>
      <c r="F30" s="168"/>
      <c r="G30" s="291"/>
      <c r="H30" s="168"/>
      <c r="I30" s="168"/>
      <c r="J30" s="290"/>
      <c r="K30" s="290"/>
      <c r="L30" s="168"/>
      <c r="M30" s="168"/>
      <c r="N30" s="290"/>
      <c r="O30" s="168"/>
      <c r="P30" s="168"/>
      <c r="Q30" s="290"/>
      <c r="R30" s="168"/>
      <c r="S30" s="168"/>
      <c r="T30" s="290"/>
      <c r="U30" s="168"/>
      <c r="V30" s="168"/>
    </row>
    <row r="31" spans="1:23" x14ac:dyDescent="0.15">
      <c r="A31" s="51"/>
      <c r="B31" s="168"/>
      <c r="C31" s="168"/>
      <c r="D31" s="290"/>
      <c r="E31" s="168"/>
      <c r="F31" s="168"/>
      <c r="G31" s="291"/>
      <c r="H31" s="168"/>
      <c r="I31" s="168"/>
      <c r="J31" s="290"/>
      <c r="K31" s="290"/>
      <c r="L31" s="168"/>
      <c r="M31" s="168"/>
      <c r="N31" s="290"/>
      <c r="O31" s="168"/>
      <c r="P31" s="168"/>
      <c r="Q31" s="290"/>
      <c r="R31" s="168"/>
      <c r="S31" s="168"/>
      <c r="T31" s="290"/>
      <c r="U31" s="168"/>
      <c r="V31" s="168"/>
    </row>
    <row r="32" spans="1:23" x14ac:dyDescent="0.15">
      <c r="A32" s="51"/>
      <c r="B32" s="168"/>
      <c r="C32" s="168"/>
      <c r="D32" s="290"/>
      <c r="E32" s="168"/>
      <c r="F32" s="168"/>
      <c r="G32" s="291"/>
      <c r="H32" s="168"/>
      <c r="I32" s="168"/>
      <c r="J32" s="290"/>
      <c r="K32" s="290"/>
      <c r="L32" s="168"/>
      <c r="M32" s="168"/>
      <c r="N32" s="290"/>
      <c r="O32" s="168"/>
      <c r="P32" s="168"/>
      <c r="Q32" s="290"/>
      <c r="R32" s="168"/>
      <c r="S32" s="168"/>
      <c r="T32" s="290"/>
      <c r="U32" s="168"/>
      <c r="V32" s="168"/>
    </row>
    <row r="33" spans="1:22" x14ac:dyDescent="0.15">
      <c r="A33" s="51"/>
      <c r="B33" s="168"/>
      <c r="C33" s="168"/>
      <c r="D33" s="290"/>
      <c r="E33" s="168"/>
      <c r="F33" s="168"/>
      <c r="G33" s="291"/>
      <c r="H33" s="168"/>
      <c r="I33" s="168"/>
      <c r="J33" s="290"/>
      <c r="K33" s="290"/>
      <c r="L33" s="168"/>
      <c r="M33" s="168"/>
      <c r="N33" s="290"/>
      <c r="O33" s="168"/>
      <c r="P33" s="168"/>
      <c r="Q33" s="290"/>
      <c r="R33" s="168"/>
      <c r="S33" s="168"/>
      <c r="T33" s="290"/>
      <c r="U33" s="168"/>
      <c r="V33" s="168"/>
    </row>
    <row r="34" spans="1:22" x14ac:dyDescent="0.15">
      <c r="A34" s="51"/>
      <c r="B34" s="168"/>
      <c r="C34" s="168"/>
      <c r="D34" s="290"/>
      <c r="E34" s="168"/>
      <c r="F34" s="168"/>
      <c r="G34" s="291"/>
      <c r="H34" s="168"/>
      <c r="I34" s="168"/>
      <c r="J34" s="290"/>
      <c r="K34" s="290"/>
      <c r="L34" s="168"/>
      <c r="M34" s="168"/>
      <c r="N34" s="290"/>
      <c r="O34" s="168"/>
      <c r="P34" s="168"/>
      <c r="Q34" s="290"/>
      <c r="R34" s="168"/>
      <c r="S34" s="168"/>
      <c r="T34" s="290"/>
      <c r="U34" s="168"/>
      <c r="V34" s="168"/>
    </row>
    <row r="35" spans="1:22" x14ac:dyDescent="0.15">
      <c r="A35" s="51"/>
      <c r="B35" s="168"/>
      <c r="C35" s="168"/>
      <c r="D35" s="290"/>
      <c r="E35" s="168"/>
      <c r="F35" s="168"/>
      <c r="G35" s="291"/>
      <c r="H35" s="168"/>
      <c r="I35" s="168"/>
      <c r="J35" s="290"/>
      <c r="K35" s="290"/>
      <c r="L35" s="168"/>
      <c r="M35" s="168"/>
      <c r="N35" s="290"/>
      <c r="O35" s="168"/>
      <c r="P35" s="168"/>
      <c r="Q35" s="290"/>
      <c r="R35" s="168"/>
      <c r="S35" s="168"/>
      <c r="T35" s="290"/>
      <c r="U35" s="168"/>
      <c r="V35" s="168"/>
    </row>
    <row r="36" spans="1:22" x14ac:dyDescent="0.15">
      <c r="A36" s="51"/>
      <c r="B36" s="168"/>
      <c r="C36" s="168"/>
      <c r="D36" s="290"/>
      <c r="E36" s="168"/>
      <c r="F36" s="168"/>
      <c r="G36" s="291"/>
      <c r="H36" s="168"/>
      <c r="I36" s="168"/>
      <c r="J36" s="290"/>
      <c r="K36" s="290"/>
      <c r="L36" s="168"/>
      <c r="M36" s="168"/>
      <c r="N36" s="290"/>
      <c r="O36" s="168"/>
      <c r="P36" s="168"/>
      <c r="Q36" s="290"/>
      <c r="R36" s="168"/>
      <c r="S36" s="168"/>
      <c r="T36" s="290"/>
      <c r="U36" s="168"/>
      <c r="V36" s="168"/>
    </row>
    <row r="37" spans="1:22" x14ac:dyDescent="0.15">
      <c r="A37" s="51"/>
      <c r="B37" s="168"/>
      <c r="C37" s="168"/>
      <c r="D37" s="290"/>
      <c r="E37" s="168"/>
      <c r="F37" s="168"/>
      <c r="G37" s="290"/>
      <c r="H37" s="168"/>
      <c r="I37" s="168"/>
      <c r="J37" s="290"/>
      <c r="K37" s="290"/>
      <c r="L37" s="168"/>
      <c r="M37" s="168"/>
      <c r="N37" s="290"/>
      <c r="O37" s="168"/>
      <c r="P37" s="168"/>
      <c r="Q37" s="290"/>
      <c r="R37" s="168"/>
      <c r="S37" s="168"/>
      <c r="T37" s="290"/>
      <c r="U37" s="168"/>
      <c r="V37" s="168"/>
    </row>
    <row r="38" spans="1:22" x14ac:dyDescent="0.15">
      <c r="A38" s="51"/>
      <c r="B38" s="168"/>
      <c r="C38" s="168"/>
      <c r="D38" s="290"/>
      <c r="E38" s="168"/>
      <c r="F38" s="168"/>
      <c r="G38" s="290"/>
      <c r="H38" s="168"/>
      <c r="I38" s="168"/>
      <c r="J38" s="290"/>
      <c r="K38" s="290"/>
      <c r="L38" s="168"/>
      <c r="M38" s="168"/>
      <c r="N38" s="290"/>
      <c r="O38" s="168"/>
      <c r="P38" s="168"/>
      <c r="Q38" s="290"/>
      <c r="R38" s="168"/>
      <c r="S38" s="168"/>
      <c r="T38" s="290"/>
      <c r="U38" s="168"/>
      <c r="V38" s="168"/>
    </row>
    <row r="39" spans="1:22" x14ac:dyDescent="0.15">
      <c r="A39" s="51"/>
      <c r="B39" s="168"/>
      <c r="C39" s="168"/>
      <c r="D39" s="290"/>
      <c r="E39" s="168"/>
      <c r="F39" s="168"/>
      <c r="G39" s="290"/>
      <c r="H39" s="168"/>
      <c r="I39" s="168"/>
      <c r="J39" s="290"/>
      <c r="K39" s="290"/>
      <c r="L39" s="168"/>
      <c r="M39" s="168"/>
      <c r="N39" s="290"/>
      <c r="O39" s="168"/>
      <c r="P39" s="168"/>
      <c r="Q39" s="290"/>
      <c r="R39" s="168"/>
      <c r="S39" s="168"/>
      <c r="T39" s="290"/>
      <c r="U39" s="168"/>
      <c r="V39" s="168"/>
    </row>
    <row r="40" spans="1:22" x14ac:dyDescent="0.15">
      <c r="A40" s="51"/>
      <c r="B40" s="168"/>
      <c r="C40" s="168"/>
      <c r="D40" s="290"/>
      <c r="E40" s="168"/>
      <c r="F40" s="168"/>
      <c r="G40" s="290"/>
      <c r="H40" s="168"/>
      <c r="I40" s="168"/>
      <c r="J40" s="290"/>
      <c r="K40" s="290"/>
      <c r="L40" s="168"/>
      <c r="M40" s="168"/>
      <c r="N40" s="290"/>
      <c r="O40" s="168"/>
      <c r="P40" s="168"/>
      <c r="Q40" s="290"/>
      <c r="R40" s="168"/>
      <c r="S40" s="168"/>
      <c r="T40" s="290"/>
      <c r="U40" s="168"/>
      <c r="V40" s="168"/>
    </row>
    <row r="41" spans="1:22" x14ac:dyDescent="0.15">
      <c r="A41" s="51"/>
      <c r="B41" s="168"/>
      <c r="C41" s="168"/>
      <c r="D41" s="290"/>
      <c r="E41" s="168"/>
      <c r="F41" s="168"/>
      <c r="G41" s="290"/>
      <c r="H41" s="168"/>
      <c r="I41" s="168"/>
      <c r="J41" s="290"/>
      <c r="K41" s="290"/>
      <c r="L41" s="168"/>
      <c r="M41" s="168"/>
      <c r="N41" s="290"/>
      <c r="O41" s="168"/>
      <c r="P41" s="168"/>
      <c r="Q41" s="290"/>
      <c r="R41" s="168"/>
      <c r="S41" s="168"/>
      <c r="T41" s="290"/>
      <c r="U41" s="168"/>
      <c r="V41" s="168"/>
    </row>
    <row r="42" spans="1:22" x14ac:dyDescent="0.15">
      <c r="A42" s="51"/>
      <c r="B42" s="168"/>
      <c r="C42" s="168"/>
      <c r="D42" s="290"/>
      <c r="E42" s="168"/>
      <c r="F42" s="168"/>
      <c r="G42" s="290"/>
      <c r="H42" s="168"/>
      <c r="I42" s="168"/>
      <c r="J42" s="290"/>
      <c r="K42" s="290"/>
      <c r="L42" s="168"/>
      <c r="M42" s="168"/>
      <c r="N42" s="290"/>
      <c r="O42" s="168"/>
      <c r="P42" s="168"/>
      <c r="Q42" s="290"/>
      <c r="R42" s="168"/>
      <c r="S42" s="168"/>
      <c r="T42" s="290"/>
      <c r="U42" s="168"/>
      <c r="V42" s="168"/>
    </row>
    <row r="43" spans="1:22" x14ac:dyDescent="0.15">
      <c r="A43" s="51"/>
      <c r="B43" s="168"/>
      <c r="C43" s="168"/>
      <c r="D43" s="290"/>
      <c r="E43" s="168"/>
      <c r="F43" s="168"/>
      <c r="G43" s="290"/>
      <c r="H43" s="168"/>
      <c r="I43" s="168"/>
      <c r="J43" s="290"/>
      <c r="K43" s="290"/>
      <c r="L43" s="168"/>
      <c r="M43" s="168"/>
      <c r="N43" s="290"/>
      <c r="O43" s="168"/>
      <c r="P43" s="168"/>
      <c r="Q43" s="290"/>
      <c r="R43" s="168"/>
      <c r="S43" s="168"/>
      <c r="T43" s="290"/>
      <c r="U43" s="168"/>
      <c r="V43" s="168"/>
    </row>
    <row r="44" spans="1:22" x14ac:dyDescent="0.15">
      <c r="A44" s="51"/>
      <c r="B44" s="168"/>
      <c r="C44" s="168"/>
      <c r="D44" s="290"/>
      <c r="E44" s="168"/>
      <c r="F44" s="168"/>
      <c r="G44" s="290"/>
      <c r="H44" s="168"/>
      <c r="I44" s="168"/>
      <c r="J44" s="290"/>
      <c r="K44" s="290"/>
      <c r="L44" s="168"/>
      <c r="M44" s="168"/>
      <c r="N44" s="290"/>
      <c r="O44" s="168"/>
      <c r="P44" s="168"/>
      <c r="Q44" s="290"/>
      <c r="R44" s="168"/>
      <c r="S44" s="168"/>
      <c r="T44" s="290"/>
      <c r="U44" s="168"/>
      <c r="V44" s="168"/>
    </row>
    <row r="45" spans="1:22" x14ac:dyDescent="0.15">
      <c r="A45" s="51"/>
      <c r="B45" s="168"/>
      <c r="C45" s="168"/>
      <c r="D45" s="290"/>
      <c r="E45" s="168"/>
      <c r="F45" s="168"/>
      <c r="G45" s="290"/>
      <c r="H45" s="168"/>
      <c r="I45" s="168"/>
      <c r="J45" s="290"/>
      <c r="K45" s="290"/>
      <c r="L45" s="168"/>
      <c r="M45" s="168"/>
      <c r="N45" s="290"/>
      <c r="O45" s="168"/>
      <c r="P45" s="168"/>
      <c r="Q45" s="290"/>
      <c r="R45" s="168"/>
      <c r="S45" s="168"/>
      <c r="T45" s="290"/>
      <c r="U45" s="168"/>
      <c r="V45" s="168"/>
    </row>
    <row r="46" spans="1:22" x14ac:dyDescent="0.15">
      <c r="B46" s="60"/>
      <c r="C46" s="60"/>
      <c r="E46" s="60"/>
      <c r="F46" s="60"/>
      <c r="H46" s="60"/>
      <c r="I46" s="60"/>
      <c r="L46" s="60"/>
      <c r="M46" s="60"/>
      <c r="O46" s="60"/>
      <c r="P46" s="60"/>
      <c r="R46" s="60"/>
      <c r="S46" s="60"/>
      <c r="U46" s="60"/>
      <c r="V46" s="60"/>
    </row>
    <row r="47" spans="1:22" x14ac:dyDescent="0.15">
      <c r="B47" s="60"/>
      <c r="C47" s="60"/>
      <c r="E47" s="60"/>
      <c r="F47" s="60"/>
      <c r="H47" s="60"/>
      <c r="I47" s="60"/>
      <c r="L47" s="60"/>
      <c r="M47" s="60"/>
      <c r="O47" s="60"/>
      <c r="P47" s="60"/>
      <c r="R47" s="60"/>
      <c r="S47" s="60"/>
      <c r="U47" s="60"/>
      <c r="V47" s="60"/>
    </row>
    <row r="48" spans="1:22" x14ac:dyDescent="0.15">
      <c r="B48" s="60"/>
      <c r="C48" s="60"/>
      <c r="E48" s="60"/>
      <c r="F48" s="60"/>
      <c r="H48" s="60"/>
      <c r="I48" s="60"/>
      <c r="L48" s="60"/>
      <c r="M48" s="60"/>
      <c r="O48" s="60"/>
      <c r="P48" s="60"/>
      <c r="R48" s="60"/>
      <c r="S48" s="60"/>
      <c r="U48" s="60"/>
      <c r="V48" s="60"/>
    </row>
    <row r="49" spans="1:22" x14ac:dyDescent="0.15">
      <c r="B49" s="60"/>
      <c r="C49" s="60"/>
      <c r="E49" s="60"/>
      <c r="F49" s="60"/>
      <c r="H49" s="60"/>
      <c r="I49" s="60"/>
      <c r="L49" s="60"/>
      <c r="M49" s="60"/>
      <c r="O49" s="60"/>
      <c r="P49" s="60"/>
      <c r="R49" s="60"/>
      <c r="S49" s="60"/>
      <c r="U49" s="60"/>
      <c r="V49" s="60"/>
    </row>
    <row r="50" spans="1:22" x14ac:dyDescent="0.15">
      <c r="B50" s="60"/>
      <c r="C50" s="60"/>
      <c r="E50" s="60"/>
      <c r="F50" s="60"/>
      <c r="H50" s="60"/>
      <c r="I50" s="60"/>
      <c r="L50" s="60"/>
      <c r="M50" s="60"/>
      <c r="O50" s="60"/>
      <c r="P50" s="60"/>
      <c r="R50" s="60"/>
      <c r="S50" s="60"/>
      <c r="U50" s="60"/>
      <c r="V50" s="60"/>
    </row>
    <row r="51" spans="1:22" x14ac:dyDescent="0.15">
      <c r="B51" s="60"/>
      <c r="C51" s="60"/>
      <c r="E51" s="60"/>
      <c r="F51" s="60"/>
      <c r="H51" s="60"/>
      <c r="I51" s="60"/>
      <c r="L51" s="60"/>
      <c r="M51" s="60"/>
      <c r="O51" s="60"/>
      <c r="P51" s="60"/>
      <c r="R51" s="60"/>
      <c r="S51" s="60"/>
      <c r="U51" s="60"/>
      <c r="V51" s="60"/>
    </row>
    <row r="52" spans="1:22" x14ac:dyDescent="0.15">
      <c r="B52" s="60"/>
      <c r="C52" s="60"/>
      <c r="E52" s="60"/>
      <c r="F52" s="60"/>
      <c r="H52" s="60"/>
      <c r="I52" s="60"/>
      <c r="L52" s="60"/>
      <c r="M52" s="60"/>
      <c r="O52" s="60"/>
      <c r="P52" s="60"/>
      <c r="R52" s="60"/>
      <c r="S52" s="60"/>
      <c r="U52" s="60"/>
      <c r="V52" s="60"/>
    </row>
    <row r="53" spans="1:22" s="58" customFormat="1" ht="105.75" customHeight="1" x14ac:dyDescent="0.15">
      <c r="A53" s="214"/>
      <c r="B53" s="55"/>
      <c r="C53" s="55"/>
      <c r="D53" s="289"/>
      <c r="E53" s="288"/>
      <c r="F53" s="212"/>
      <c r="G53" s="286"/>
      <c r="H53" s="287"/>
      <c r="I53" s="212"/>
      <c r="J53" s="286"/>
      <c r="K53" s="286"/>
      <c r="L53" s="55"/>
      <c r="M53" s="212"/>
      <c r="N53" s="286"/>
      <c r="O53" s="214"/>
      <c r="P53" s="212"/>
      <c r="Q53" s="285"/>
      <c r="S53" s="212"/>
      <c r="T53" s="285"/>
      <c r="V53" s="212"/>
    </row>
    <row r="54" spans="1:22" s="58" customFormat="1" ht="105.75" customHeight="1" x14ac:dyDescent="0.15">
      <c r="A54" s="214"/>
      <c r="B54" s="55"/>
      <c r="C54" s="55"/>
      <c r="D54" s="289"/>
      <c r="E54" s="288"/>
      <c r="F54" s="212"/>
      <c r="G54" s="286"/>
      <c r="H54" s="287"/>
      <c r="I54" s="212"/>
      <c r="J54" s="286"/>
      <c r="K54" s="286"/>
      <c r="L54" s="55"/>
      <c r="M54" s="212"/>
      <c r="N54" s="286"/>
      <c r="O54" s="214"/>
      <c r="P54" s="212"/>
      <c r="Q54" s="285"/>
      <c r="S54" s="212"/>
      <c r="T54" s="285"/>
      <c r="V54" s="212"/>
    </row>
    <row r="55" spans="1:22" s="58" customFormat="1" ht="69" customHeight="1" x14ac:dyDescent="0.15">
      <c r="A55" s="214"/>
      <c r="B55" s="55"/>
      <c r="C55" s="55"/>
      <c r="D55" s="289"/>
      <c r="E55" s="288"/>
      <c r="F55" s="212"/>
      <c r="G55" s="286"/>
      <c r="H55" s="287"/>
      <c r="I55" s="212"/>
      <c r="J55" s="286"/>
      <c r="K55" s="286"/>
      <c r="L55" s="55"/>
      <c r="M55" s="212"/>
      <c r="N55" s="286"/>
      <c r="O55" s="214"/>
      <c r="P55" s="212"/>
      <c r="Q55" s="285"/>
      <c r="S55" s="212"/>
      <c r="T55" s="285"/>
      <c r="V55" s="212"/>
    </row>
  </sheetData>
  <mergeCells count="9">
    <mergeCell ref="A1:J1"/>
    <mergeCell ref="L1:V1"/>
    <mergeCell ref="B3:J3"/>
    <mergeCell ref="N3:V3"/>
    <mergeCell ref="D4:F4"/>
    <mergeCell ref="G4:I4"/>
    <mergeCell ref="L4:M4"/>
    <mergeCell ref="N4:P4"/>
    <mergeCell ref="T4:V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opLeftCell="A10" zoomScaleNormal="100" workbookViewId="0">
      <selection activeCell="A13" sqref="A13"/>
    </sheetView>
  </sheetViews>
  <sheetFormatPr defaultRowHeight="13.5" x14ac:dyDescent="0.15"/>
  <cols>
    <col min="1" max="1" width="14.5546875" style="165" customWidth="1"/>
    <col min="2" max="2" width="6.44140625" style="166" customWidth="1"/>
    <col min="3" max="3" width="8.6640625" style="167" customWidth="1"/>
    <col min="4" max="4" width="5.77734375" style="166" customWidth="1"/>
    <col min="5" max="5" width="7.77734375" style="167" customWidth="1"/>
    <col min="6" max="6" width="6.88671875" style="166" customWidth="1"/>
    <col min="7" max="7" width="5.109375" style="166" customWidth="1"/>
    <col min="8" max="8" width="6.5546875" style="167" customWidth="1"/>
    <col min="9" max="9" width="7.44140625" style="166" customWidth="1"/>
    <col min="10" max="10" width="5.21875" style="166" bestFit="1" customWidth="1"/>
    <col min="11" max="11" width="7.77734375" style="167" customWidth="1"/>
    <col min="12" max="12" width="7.6640625" style="166" customWidth="1"/>
    <col min="13" max="13" width="2.77734375" style="330" customWidth="1"/>
    <col min="14" max="14" width="5.44140625" style="166" customWidth="1"/>
    <col min="15" max="15" width="7" style="167" customWidth="1"/>
    <col min="16" max="16" width="7.88671875" style="166" customWidth="1"/>
    <col min="17" max="17" width="7.109375" style="166" bestFit="1" customWidth="1"/>
    <col min="18" max="18" width="9.44140625" style="167" bestFit="1" customWidth="1"/>
    <col min="19" max="19" width="7.109375" style="166" bestFit="1" customWidth="1"/>
    <col min="20" max="20" width="7.77734375" style="167" customWidth="1"/>
    <col min="21" max="21" width="7.21875" style="167" customWidth="1"/>
    <col min="22" max="22" width="4.88671875" style="167" bestFit="1" customWidth="1"/>
    <col min="23" max="23" width="7.77734375" style="167" customWidth="1"/>
    <col min="24" max="24" width="6.33203125" style="167" customWidth="1"/>
    <col min="25" max="16384" width="8.88671875" style="51"/>
  </cols>
  <sheetData>
    <row r="1" spans="1:24" s="93" customFormat="1" ht="45" customHeight="1" x14ac:dyDescent="0.25">
      <c r="A1" s="648" t="s">
        <v>177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340"/>
      <c r="N1" s="659" t="s">
        <v>176</v>
      </c>
      <c r="O1" s="659"/>
      <c r="P1" s="659"/>
      <c r="Q1" s="659"/>
      <c r="R1" s="659"/>
      <c r="S1" s="659"/>
      <c r="T1" s="659"/>
      <c r="U1" s="659"/>
      <c r="V1" s="659"/>
      <c r="W1" s="659"/>
      <c r="X1" s="659"/>
    </row>
    <row r="2" spans="1:24" s="67" customFormat="1" ht="25.5" customHeight="1" thickBot="1" x14ac:dyDescent="0.2">
      <c r="A2" s="328" t="s">
        <v>98</v>
      </c>
      <c r="B2" s="326"/>
      <c r="C2" s="324"/>
      <c r="D2" s="326"/>
      <c r="E2" s="326"/>
      <c r="F2" s="326"/>
      <c r="G2" s="326"/>
      <c r="H2" s="324"/>
      <c r="I2" s="326"/>
      <c r="J2" s="326"/>
      <c r="K2" s="324"/>
      <c r="L2" s="326"/>
      <c r="M2" s="170"/>
      <c r="N2" s="326"/>
      <c r="O2" s="324"/>
      <c r="P2" s="326"/>
      <c r="Q2" s="326"/>
      <c r="R2" s="324"/>
      <c r="S2" s="326"/>
      <c r="T2" s="324"/>
      <c r="U2" s="324"/>
      <c r="V2" s="324"/>
      <c r="W2" s="324"/>
      <c r="X2" s="323" t="s">
        <v>175</v>
      </c>
    </row>
    <row r="3" spans="1:24" s="113" customFormat="1" ht="16.5" customHeight="1" thickTop="1" x14ac:dyDescent="0.15">
      <c r="A3" s="205" t="s">
        <v>84</v>
      </c>
      <c r="B3" s="660" t="s">
        <v>174</v>
      </c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196"/>
      <c r="N3" s="686" t="s">
        <v>173</v>
      </c>
      <c r="O3" s="686"/>
      <c r="P3" s="661"/>
      <c r="Q3" s="660" t="s">
        <v>172</v>
      </c>
      <c r="R3" s="686"/>
      <c r="S3" s="686"/>
      <c r="T3" s="686"/>
      <c r="U3" s="686"/>
      <c r="V3" s="686"/>
      <c r="W3" s="686"/>
      <c r="X3" s="686"/>
    </row>
    <row r="4" spans="1:24" s="113" customFormat="1" ht="15.95" customHeight="1" x14ac:dyDescent="0.15">
      <c r="A4" s="200" t="s">
        <v>77</v>
      </c>
      <c r="B4" s="320" t="s">
        <v>160</v>
      </c>
      <c r="C4" s="319" t="s">
        <v>91</v>
      </c>
      <c r="D4" s="687" t="s">
        <v>171</v>
      </c>
      <c r="E4" s="688"/>
      <c r="F4" s="689"/>
      <c r="G4" s="196"/>
      <c r="H4" s="339" t="s">
        <v>170</v>
      </c>
      <c r="I4" s="200"/>
      <c r="J4" s="687" t="s">
        <v>169</v>
      </c>
      <c r="K4" s="688"/>
      <c r="L4" s="688"/>
      <c r="M4" s="196"/>
      <c r="N4" s="688" t="s">
        <v>168</v>
      </c>
      <c r="O4" s="688"/>
      <c r="P4" s="689"/>
      <c r="Q4" s="320" t="s">
        <v>160</v>
      </c>
      <c r="R4" s="319" t="s">
        <v>91</v>
      </c>
      <c r="S4" s="688" t="s">
        <v>167</v>
      </c>
      <c r="T4" s="688"/>
      <c r="U4" s="689"/>
      <c r="V4" s="687" t="s">
        <v>166</v>
      </c>
      <c r="W4" s="688"/>
      <c r="X4" s="688"/>
    </row>
    <row r="5" spans="1:24" s="113" customFormat="1" ht="15.95" customHeight="1" x14ac:dyDescent="0.15">
      <c r="A5" s="200" t="s">
        <v>74</v>
      </c>
      <c r="B5" s="231"/>
      <c r="C5" s="196"/>
      <c r="D5" s="320" t="s">
        <v>152</v>
      </c>
      <c r="E5" s="311" t="s">
        <v>91</v>
      </c>
      <c r="F5" s="233"/>
      <c r="G5" s="320" t="s">
        <v>152</v>
      </c>
      <c r="H5" s="311" t="s">
        <v>91</v>
      </c>
      <c r="I5" s="233"/>
      <c r="J5" s="320" t="s">
        <v>152</v>
      </c>
      <c r="K5" s="203" t="s">
        <v>91</v>
      </c>
      <c r="L5" s="310"/>
      <c r="M5" s="196"/>
      <c r="N5" s="84" t="s">
        <v>152</v>
      </c>
      <c r="O5" s="311" t="s">
        <v>91</v>
      </c>
      <c r="P5" s="233"/>
      <c r="Q5" s="231"/>
      <c r="R5" s="231"/>
      <c r="S5" s="84" t="s">
        <v>152</v>
      </c>
      <c r="T5" s="203" t="s">
        <v>91</v>
      </c>
      <c r="U5" s="233"/>
      <c r="V5" s="84" t="s">
        <v>152</v>
      </c>
      <c r="W5" s="203" t="s">
        <v>91</v>
      </c>
      <c r="X5" s="310"/>
    </row>
    <row r="6" spans="1:24" s="113" customFormat="1" ht="15.95" customHeight="1" x14ac:dyDescent="0.15">
      <c r="A6" s="194" t="s">
        <v>165</v>
      </c>
      <c r="B6" s="309" t="s">
        <v>73</v>
      </c>
      <c r="C6" s="308" t="s">
        <v>72</v>
      </c>
      <c r="D6" s="309" t="s">
        <v>73</v>
      </c>
      <c r="E6" s="308" t="s">
        <v>72</v>
      </c>
      <c r="F6" s="304" t="s">
        <v>89</v>
      </c>
      <c r="G6" s="309" t="s">
        <v>73</v>
      </c>
      <c r="H6" s="308" t="s">
        <v>72</v>
      </c>
      <c r="I6" s="304" t="s">
        <v>89</v>
      </c>
      <c r="J6" s="309" t="s">
        <v>73</v>
      </c>
      <c r="K6" s="305" t="s">
        <v>72</v>
      </c>
      <c r="L6" s="301" t="s">
        <v>89</v>
      </c>
      <c r="M6" s="338"/>
      <c r="N6" s="309" t="s">
        <v>73</v>
      </c>
      <c r="O6" s="302" t="s">
        <v>72</v>
      </c>
      <c r="P6" s="304" t="s">
        <v>89</v>
      </c>
      <c r="Q6" s="309" t="s">
        <v>73</v>
      </c>
      <c r="R6" s="308" t="s">
        <v>72</v>
      </c>
      <c r="S6" s="309" t="s">
        <v>73</v>
      </c>
      <c r="T6" s="302" t="s">
        <v>72</v>
      </c>
      <c r="U6" s="304" t="s">
        <v>89</v>
      </c>
      <c r="V6" s="309" t="s">
        <v>73</v>
      </c>
      <c r="W6" s="308" t="s">
        <v>72</v>
      </c>
      <c r="X6" s="301" t="s">
        <v>89</v>
      </c>
    </row>
    <row r="7" spans="1:24" s="332" customFormat="1" ht="41.25" customHeight="1" x14ac:dyDescent="0.15">
      <c r="A7" s="200">
        <v>2013</v>
      </c>
      <c r="B7" s="180">
        <v>119.60000000000001</v>
      </c>
      <c r="C7" s="336">
        <v>5749.1</v>
      </c>
      <c r="D7" s="180">
        <v>92.5</v>
      </c>
      <c r="E7" s="337">
        <v>4761.1000000000004</v>
      </c>
      <c r="F7" s="336">
        <v>5147</v>
      </c>
      <c r="G7" s="180">
        <v>0.4</v>
      </c>
      <c r="H7" s="180">
        <v>7.2</v>
      </c>
      <c r="I7" s="336">
        <v>1800</v>
      </c>
      <c r="J7" s="180">
        <v>24.2</v>
      </c>
      <c r="K7" s="180">
        <v>841.7</v>
      </c>
      <c r="L7" s="336">
        <v>3478</v>
      </c>
      <c r="M7" s="180"/>
      <c r="N7" s="180">
        <v>2.5</v>
      </c>
      <c r="O7" s="180">
        <v>139.1</v>
      </c>
      <c r="P7" s="336">
        <v>5564</v>
      </c>
      <c r="Q7" s="180">
        <v>73</v>
      </c>
      <c r="R7" s="336">
        <v>4899.6000000000004</v>
      </c>
      <c r="S7" s="336">
        <v>73</v>
      </c>
      <c r="T7" s="336">
        <v>4899.6000000000004</v>
      </c>
      <c r="U7" s="336">
        <v>6711</v>
      </c>
      <c r="V7" s="180">
        <v>0</v>
      </c>
      <c r="W7" s="180">
        <v>0</v>
      </c>
      <c r="X7" s="180">
        <v>0</v>
      </c>
    </row>
    <row r="8" spans="1:24" s="332" customFormat="1" ht="41.25" customHeight="1" x14ac:dyDescent="0.15">
      <c r="A8" s="200">
        <v>2014</v>
      </c>
      <c r="B8" s="180">
        <v>112.00000000000001</v>
      </c>
      <c r="C8" s="180">
        <v>13583.3</v>
      </c>
      <c r="D8" s="180">
        <v>104.6</v>
      </c>
      <c r="E8" s="180">
        <v>7927</v>
      </c>
      <c r="F8" s="180">
        <v>7576</v>
      </c>
      <c r="G8" s="180">
        <v>0.2</v>
      </c>
      <c r="H8" s="180">
        <v>5</v>
      </c>
      <c r="I8" s="180">
        <v>2000</v>
      </c>
      <c r="J8" s="180">
        <v>4.2</v>
      </c>
      <c r="K8" s="180">
        <v>152</v>
      </c>
      <c r="L8" s="180">
        <v>3649</v>
      </c>
      <c r="M8" s="180"/>
      <c r="N8" s="180">
        <v>3</v>
      </c>
      <c r="O8" s="180">
        <v>167</v>
      </c>
      <c r="P8" s="180">
        <v>5500</v>
      </c>
      <c r="Q8" s="180">
        <v>45.7</v>
      </c>
      <c r="R8" s="180">
        <v>2656.1</v>
      </c>
      <c r="S8" s="180">
        <v>45.7</v>
      </c>
      <c r="T8" s="180">
        <v>2657</v>
      </c>
      <c r="U8" s="180">
        <v>5815</v>
      </c>
      <c r="V8" s="180">
        <v>0</v>
      </c>
      <c r="W8" s="180">
        <v>0</v>
      </c>
      <c r="X8" s="180">
        <v>0</v>
      </c>
    </row>
    <row r="9" spans="1:24" s="332" customFormat="1" ht="41.25" customHeight="1" x14ac:dyDescent="0.15">
      <c r="A9" s="200">
        <v>2015</v>
      </c>
      <c r="B9" s="180">
        <v>110.19999999999999</v>
      </c>
      <c r="C9" s="180">
        <v>6941.3041522491349</v>
      </c>
      <c r="D9" s="180">
        <v>72.599999999999994</v>
      </c>
      <c r="E9" s="180">
        <v>5579.4</v>
      </c>
      <c r="F9" s="180">
        <v>7685.1239669421484</v>
      </c>
      <c r="G9" s="180">
        <v>0.5</v>
      </c>
      <c r="H9" s="180">
        <v>8.6000000000000014</v>
      </c>
      <c r="I9" s="180">
        <v>1720.0000000000002</v>
      </c>
      <c r="J9" s="180">
        <v>33.000000000000007</v>
      </c>
      <c r="K9" s="180">
        <v>1117.2041522491349</v>
      </c>
      <c r="L9" s="180">
        <v>3385.4671280276812</v>
      </c>
      <c r="M9" s="180"/>
      <c r="N9" s="180">
        <v>4.1000000000000005</v>
      </c>
      <c r="O9" s="180">
        <v>236.10000000000002</v>
      </c>
      <c r="P9" s="180">
        <v>5758.5365853658541</v>
      </c>
      <c r="Q9" s="180">
        <v>42</v>
      </c>
      <c r="R9" s="180">
        <v>2391</v>
      </c>
      <c r="S9" s="180">
        <v>42</v>
      </c>
      <c r="T9" s="180">
        <v>2391</v>
      </c>
      <c r="U9" s="180">
        <v>5692.8571428571431</v>
      </c>
      <c r="V9" s="180">
        <v>0</v>
      </c>
      <c r="W9" s="180">
        <v>0</v>
      </c>
      <c r="X9" s="180">
        <v>0</v>
      </c>
    </row>
    <row r="10" spans="1:24" s="332" customFormat="1" ht="41.25" customHeight="1" x14ac:dyDescent="0.15">
      <c r="A10" s="12">
        <v>2016</v>
      </c>
      <c r="B10" s="295">
        <v>163.20000000000002</v>
      </c>
      <c r="C10" s="295">
        <v>9800.2999999999993</v>
      </c>
      <c r="D10" s="295">
        <v>89.7</v>
      </c>
      <c r="E10" s="295">
        <v>6126.2999999999993</v>
      </c>
      <c r="F10" s="295">
        <v>6829.7658862876251</v>
      </c>
      <c r="G10" s="295">
        <v>0.4</v>
      </c>
      <c r="H10" s="295">
        <v>7.8</v>
      </c>
      <c r="I10" s="295">
        <v>1950</v>
      </c>
      <c r="J10" s="295">
        <v>18.2</v>
      </c>
      <c r="K10" s="295">
        <v>629.29999999999995</v>
      </c>
      <c r="L10" s="295">
        <v>3457.6923076923072</v>
      </c>
      <c r="M10" s="295"/>
      <c r="N10" s="295">
        <v>2.0999999999999996</v>
      </c>
      <c r="O10" s="295">
        <v>116.69999999999999</v>
      </c>
      <c r="P10" s="295">
        <v>5557.1428571428578</v>
      </c>
      <c r="Q10" s="295">
        <v>53.199999999999996</v>
      </c>
      <c r="R10" s="295">
        <v>2928</v>
      </c>
      <c r="S10" s="295">
        <v>53.199999999999996</v>
      </c>
      <c r="T10" s="295">
        <v>2928</v>
      </c>
      <c r="U10" s="295">
        <v>5503.7593984962414</v>
      </c>
      <c r="V10" s="295">
        <v>0</v>
      </c>
      <c r="W10" s="295">
        <v>0</v>
      </c>
      <c r="X10" s="295">
        <v>0</v>
      </c>
    </row>
    <row r="11" spans="1:24" s="332" customFormat="1" ht="41.25" customHeight="1" x14ac:dyDescent="0.15">
      <c r="A11" s="12">
        <v>2017</v>
      </c>
      <c r="B11" s="295">
        <v>85.600000000000009</v>
      </c>
      <c r="C11" s="295">
        <v>3938.1</v>
      </c>
      <c r="D11" s="295">
        <v>60.900000000000006</v>
      </c>
      <c r="E11" s="295">
        <v>3079.1</v>
      </c>
      <c r="F11" s="295">
        <v>5055.9934318554997</v>
      </c>
      <c r="G11" s="295">
        <v>0.4</v>
      </c>
      <c r="H11" s="295">
        <v>8</v>
      </c>
      <c r="I11" s="295">
        <v>2000</v>
      </c>
      <c r="J11" s="295">
        <v>21.6</v>
      </c>
      <c r="K11" s="295">
        <v>700.19999999999993</v>
      </c>
      <c r="L11" s="295">
        <v>3241.6666666666665</v>
      </c>
      <c r="M11" s="295"/>
      <c r="N11" s="295">
        <v>2.7</v>
      </c>
      <c r="O11" s="295">
        <v>150.80000000000001</v>
      </c>
      <c r="P11" s="295">
        <v>5585.1851851851852</v>
      </c>
      <c r="Q11" s="295">
        <v>34.4</v>
      </c>
      <c r="R11" s="295">
        <v>1912.4</v>
      </c>
      <c r="S11" s="295">
        <v>34.4</v>
      </c>
      <c r="T11" s="295">
        <v>1912.4</v>
      </c>
      <c r="U11" s="295">
        <v>5559.302325581396</v>
      </c>
      <c r="V11" s="295">
        <v>0</v>
      </c>
      <c r="W11" s="295">
        <v>0</v>
      </c>
      <c r="X11" s="295">
        <v>0</v>
      </c>
    </row>
    <row r="12" spans="1:24" s="332" customFormat="1" ht="41.25" customHeight="1" x14ac:dyDescent="0.15">
      <c r="A12" s="12">
        <v>2018</v>
      </c>
      <c r="B12" s="295">
        <v>113.80000000000001</v>
      </c>
      <c r="C12" s="295">
        <v>4900.7300000000005</v>
      </c>
      <c r="D12" s="295">
        <v>61.040000000000006</v>
      </c>
      <c r="E12" s="295">
        <v>3382</v>
      </c>
      <c r="F12" s="295">
        <v>5540.6290956749663</v>
      </c>
      <c r="G12" s="295">
        <v>4.9200000000000008</v>
      </c>
      <c r="H12" s="295">
        <v>19.32</v>
      </c>
      <c r="I12" s="295">
        <v>392.68292682926824</v>
      </c>
      <c r="J12" s="295">
        <v>42.340000000000011</v>
      </c>
      <c r="K12" s="295">
        <v>1327.6</v>
      </c>
      <c r="L12" s="295">
        <v>3135.5692017005185</v>
      </c>
      <c r="M12" s="295"/>
      <c r="N12" s="295">
        <v>5.5</v>
      </c>
      <c r="O12" s="295">
        <v>171.80999999999997</v>
      </c>
      <c r="P12" s="295">
        <v>3123.8181818181815</v>
      </c>
      <c r="Q12" s="295">
        <v>13.51</v>
      </c>
      <c r="R12" s="295">
        <v>559.1</v>
      </c>
      <c r="S12" s="295">
        <v>13.370000000000001</v>
      </c>
      <c r="T12" s="295">
        <v>559.1</v>
      </c>
      <c r="U12" s="295">
        <v>4181.7501869857897</v>
      </c>
      <c r="V12" s="295">
        <v>0.14000000000000001</v>
      </c>
      <c r="W12" s="295">
        <v>0</v>
      </c>
      <c r="X12" s="295">
        <v>0</v>
      </c>
    </row>
    <row r="13" spans="1:24" s="334" customFormat="1" ht="41.25" customHeight="1" x14ac:dyDescent="0.15">
      <c r="A13" s="220">
        <v>2019</v>
      </c>
      <c r="B13" s="335">
        <f>D13+G13+J13</f>
        <v>112.27</v>
      </c>
      <c r="C13" s="335">
        <f>E13+H13+K13</f>
        <v>5052.4291000000003</v>
      </c>
      <c r="D13" s="335">
        <v>64.45</v>
      </c>
      <c r="E13" s="335">
        <f>SUM(E14:E20)</f>
        <v>3653.6705000000002</v>
      </c>
      <c r="F13" s="335">
        <f t="shared" ref="F13:L13" si="0">SUM(F14:F20)</f>
        <v>39683</v>
      </c>
      <c r="G13" s="335">
        <f t="shared" si="0"/>
        <v>6.14</v>
      </c>
      <c r="H13" s="335">
        <f t="shared" si="0"/>
        <v>93.757799999999989</v>
      </c>
      <c r="I13" s="335">
        <f t="shared" si="0"/>
        <v>10689</v>
      </c>
      <c r="J13" s="335">
        <f t="shared" si="0"/>
        <v>41.679999999999993</v>
      </c>
      <c r="K13" s="335">
        <f t="shared" si="0"/>
        <v>1305.0008</v>
      </c>
      <c r="L13" s="335">
        <f t="shared" si="0"/>
        <v>21917</v>
      </c>
      <c r="M13" s="335"/>
      <c r="N13" s="335">
        <v>4.95</v>
      </c>
      <c r="O13" s="335">
        <f>SUM(O14:O20)</f>
        <v>243.14400000000001</v>
      </c>
      <c r="P13" s="335">
        <f t="shared" ref="P13:X13" si="1">SUM(P14:P20)</f>
        <v>34384</v>
      </c>
      <c r="Q13" s="335">
        <f>S13+V13</f>
        <v>143.62999999999997</v>
      </c>
      <c r="R13" s="335">
        <f>T13+W13</f>
        <v>7450.2842000000001</v>
      </c>
      <c r="S13" s="335">
        <f t="shared" si="1"/>
        <v>143.49999999999997</v>
      </c>
      <c r="T13" s="335">
        <f t="shared" si="1"/>
        <v>7444.78</v>
      </c>
      <c r="U13" s="335">
        <f t="shared" si="1"/>
        <v>36316</v>
      </c>
      <c r="V13" s="335">
        <f t="shared" si="1"/>
        <v>0.13</v>
      </c>
      <c r="W13" s="335">
        <f t="shared" si="1"/>
        <v>5.5042</v>
      </c>
      <c r="X13" s="335">
        <f t="shared" si="1"/>
        <v>29638</v>
      </c>
    </row>
    <row r="14" spans="1:24" s="332" customFormat="1" ht="41.25" customHeight="1" x14ac:dyDescent="0.15">
      <c r="A14" s="218" t="s">
        <v>66</v>
      </c>
      <c r="B14" s="295">
        <f t="shared" ref="B14:B20" si="2">D14+G14+J14</f>
        <v>28.21</v>
      </c>
      <c r="C14" s="295">
        <f t="shared" ref="C14:C20" si="3">E14+H14+K14</f>
        <v>1277.2104999999999</v>
      </c>
      <c r="D14" s="382">
        <v>19.27</v>
      </c>
      <c r="E14" s="295">
        <f>D14*F14*10/1000</f>
        <v>1092.4163000000001</v>
      </c>
      <c r="F14" s="295">
        <v>5669</v>
      </c>
      <c r="G14" s="382">
        <v>5.93</v>
      </c>
      <c r="H14" s="295">
        <f>G14*I14*10/1000</f>
        <v>90.551099999999991</v>
      </c>
      <c r="I14" s="295">
        <v>1527</v>
      </c>
      <c r="J14" s="382">
        <v>3.01</v>
      </c>
      <c r="K14" s="295">
        <f>J14*L14*10/1000</f>
        <v>94.243099999999998</v>
      </c>
      <c r="L14" s="295">
        <v>3131</v>
      </c>
      <c r="M14" s="295"/>
      <c r="N14" s="382">
        <v>3.12</v>
      </c>
      <c r="O14" s="295">
        <f>N14*P14*10/1000</f>
        <v>153.2544</v>
      </c>
      <c r="P14" s="295">
        <v>4912</v>
      </c>
      <c r="Q14" s="295">
        <f t="shared" ref="Q14:Q20" si="4">S14+V14</f>
        <v>131.12</v>
      </c>
      <c r="R14" s="295">
        <f t="shared" ref="R14:R20" si="5">T14+W14</f>
        <v>6801.3607999999995</v>
      </c>
      <c r="S14" s="382">
        <v>131</v>
      </c>
      <c r="T14" s="295">
        <f>S14*U14*10/1000</f>
        <v>6796.28</v>
      </c>
      <c r="U14" s="295">
        <v>5188</v>
      </c>
      <c r="V14" s="382">
        <v>0.12</v>
      </c>
      <c r="W14" s="295">
        <f>V14*X14*10/1000</f>
        <v>5.0808</v>
      </c>
      <c r="X14" s="295">
        <v>4234</v>
      </c>
    </row>
    <row r="15" spans="1:24" s="332" customFormat="1" ht="41.25" customHeight="1" x14ac:dyDescent="0.15">
      <c r="A15" s="218" t="s">
        <v>65</v>
      </c>
      <c r="B15" s="295">
        <f t="shared" si="2"/>
        <v>2.13</v>
      </c>
      <c r="C15" s="295">
        <f t="shared" si="3"/>
        <v>120.49590000000001</v>
      </c>
      <c r="D15" s="382">
        <v>2.12</v>
      </c>
      <c r="E15" s="295">
        <f t="shared" ref="E15:E20" si="6">D15*F15*10/1000</f>
        <v>120.1828</v>
      </c>
      <c r="F15" s="295">
        <v>5669</v>
      </c>
      <c r="G15" s="382"/>
      <c r="H15" s="295">
        <f t="shared" ref="H15:H20" si="7">G15*I15*10/1000</f>
        <v>0</v>
      </c>
      <c r="I15" s="295">
        <v>1527</v>
      </c>
      <c r="J15" s="382">
        <v>0.01</v>
      </c>
      <c r="K15" s="295">
        <f t="shared" ref="K15:K20" si="8">J15*L15*10/1000</f>
        <v>0.31310000000000004</v>
      </c>
      <c r="L15" s="295">
        <v>3131</v>
      </c>
      <c r="M15" s="295"/>
      <c r="N15" s="382">
        <v>0.14000000000000001</v>
      </c>
      <c r="O15" s="295">
        <f t="shared" ref="O15:O20" si="9">N15*P15*10/1000</f>
        <v>6.8768000000000011</v>
      </c>
      <c r="P15" s="295">
        <v>4912</v>
      </c>
      <c r="Q15" s="295">
        <f t="shared" si="4"/>
        <v>0.08</v>
      </c>
      <c r="R15" s="295">
        <f t="shared" si="5"/>
        <v>4.1504000000000003</v>
      </c>
      <c r="S15" s="386">
        <v>0.08</v>
      </c>
      <c r="T15" s="295">
        <f t="shared" ref="T15:T20" si="10">S15*U15*10/1000</f>
        <v>4.1504000000000003</v>
      </c>
      <c r="U15" s="295">
        <v>5188</v>
      </c>
      <c r="V15" s="382">
        <v>0</v>
      </c>
      <c r="W15" s="295">
        <f t="shared" ref="W15:W20" si="11">V15*X15*10/1000</f>
        <v>0</v>
      </c>
      <c r="X15" s="295">
        <v>4234</v>
      </c>
    </row>
    <row r="16" spans="1:24" s="332" customFormat="1" ht="41.25" customHeight="1" x14ac:dyDescent="0.15">
      <c r="A16" s="218" t="s">
        <v>64</v>
      </c>
      <c r="B16" s="295">
        <f t="shared" si="2"/>
        <v>39.26</v>
      </c>
      <c r="C16" s="295">
        <f t="shared" si="3"/>
        <v>1378.2111999999997</v>
      </c>
      <c r="D16" s="382">
        <v>5.87</v>
      </c>
      <c r="E16" s="295">
        <f t="shared" si="6"/>
        <v>332.77029999999996</v>
      </c>
      <c r="F16" s="295">
        <v>5669</v>
      </c>
      <c r="G16" s="382"/>
      <c r="H16" s="295">
        <f t="shared" si="7"/>
        <v>0</v>
      </c>
      <c r="I16" s="295">
        <v>1527</v>
      </c>
      <c r="J16" s="382">
        <v>33.39</v>
      </c>
      <c r="K16" s="295">
        <f t="shared" si="8"/>
        <v>1045.4408999999998</v>
      </c>
      <c r="L16" s="295">
        <v>3131</v>
      </c>
      <c r="M16" s="295"/>
      <c r="N16" s="382">
        <v>0.55000000000000004</v>
      </c>
      <c r="O16" s="295">
        <f t="shared" si="9"/>
        <v>27.016000000000005</v>
      </c>
      <c r="P16" s="295">
        <v>4912</v>
      </c>
      <c r="Q16" s="295">
        <f t="shared" si="4"/>
        <v>0.28999999999999998</v>
      </c>
      <c r="R16" s="295">
        <f t="shared" si="5"/>
        <v>15.045200000000001</v>
      </c>
      <c r="S16" s="382">
        <v>0.28999999999999998</v>
      </c>
      <c r="T16" s="295">
        <f t="shared" si="10"/>
        <v>15.045200000000001</v>
      </c>
      <c r="U16" s="295">
        <v>5188</v>
      </c>
      <c r="V16" s="382">
        <v>0</v>
      </c>
      <c r="W16" s="295">
        <f t="shared" si="11"/>
        <v>0</v>
      </c>
      <c r="X16" s="295">
        <v>4234</v>
      </c>
    </row>
    <row r="17" spans="1:24" s="332" customFormat="1" ht="41.25" customHeight="1" x14ac:dyDescent="0.15">
      <c r="A17" s="218" t="s">
        <v>63</v>
      </c>
      <c r="B17" s="295">
        <f t="shared" si="2"/>
        <v>13.620000000000001</v>
      </c>
      <c r="C17" s="295">
        <f t="shared" si="3"/>
        <v>718.05840000000001</v>
      </c>
      <c r="D17" s="382">
        <v>11.49</v>
      </c>
      <c r="E17" s="295">
        <f t="shared" si="6"/>
        <v>651.36810000000003</v>
      </c>
      <c r="F17" s="295">
        <v>5669</v>
      </c>
      <c r="G17" s="382"/>
      <c r="H17" s="295">
        <f t="shared" si="7"/>
        <v>0</v>
      </c>
      <c r="I17" s="295">
        <v>1527</v>
      </c>
      <c r="J17" s="382">
        <v>2.13</v>
      </c>
      <c r="K17" s="295">
        <f t="shared" si="8"/>
        <v>66.690300000000008</v>
      </c>
      <c r="L17" s="295">
        <v>3131</v>
      </c>
      <c r="M17" s="295"/>
      <c r="N17" s="382">
        <v>0.11</v>
      </c>
      <c r="O17" s="295">
        <f t="shared" si="9"/>
        <v>5.4032000000000009</v>
      </c>
      <c r="P17" s="295">
        <v>4912</v>
      </c>
      <c r="Q17" s="295">
        <f t="shared" si="4"/>
        <v>1.22</v>
      </c>
      <c r="R17" s="295">
        <f t="shared" si="5"/>
        <v>63.293599999999998</v>
      </c>
      <c r="S17" s="386">
        <v>1.22</v>
      </c>
      <c r="T17" s="295">
        <f t="shared" si="10"/>
        <v>63.293599999999998</v>
      </c>
      <c r="U17" s="295">
        <v>5188</v>
      </c>
      <c r="V17" s="382">
        <v>0</v>
      </c>
      <c r="W17" s="295">
        <f t="shared" si="11"/>
        <v>0</v>
      </c>
      <c r="X17" s="295">
        <v>4234</v>
      </c>
    </row>
    <row r="18" spans="1:24" s="332" customFormat="1" ht="41.25" customHeight="1" x14ac:dyDescent="0.15">
      <c r="A18" s="218" t="s">
        <v>62</v>
      </c>
      <c r="B18" s="295">
        <f t="shared" si="2"/>
        <v>9.6</v>
      </c>
      <c r="C18" s="295">
        <f t="shared" si="3"/>
        <v>474.06759999999997</v>
      </c>
      <c r="D18" s="382">
        <v>6.88</v>
      </c>
      <c r="E18" s="295">
        <f t="shared" si="6"/>
        <v>390.02719999999999</v>
      </c>
      <c r="F18" s="295">
        <v>5669</v>
      </c>
      <c r="G18" s="382">
        <v>7.0000000000000007E-2</v>
      </c>
      <c r="H18" s="295">
        <f t="shared" si="7"/>
        <v>1.0689000000000002</v>
      </c>
      <c r="I18" s="295">
        <v>1527</v>
      </c>
      <c r="J18" s="382">
        <v>2.65</v>
      </c>
      <c r="K18" s="295">
        <f t="shared" si="8"/>
        <v>82.971500000000006</v>
      </c>
      <c r="L18" s="295">
        <v>3131</v>
      </c>
      <c r="M18" s="295"/>
      <c r="N18" s="382">
        <v>0.22</v>
      </c>
      <c r="O18" s="295">
        <f t="shared" si="9"/>
        <v>10.806400000000002</v>
      </c>
      <c r="P18" s="295">
        <v>4912</v>
      </c>
      <c r="Q18" s="295">
        <f t="shared" si="4"/>
        <v>4.1099999999999994</v>
      </c>
      <c r="R18" s="295">
        <f t="shared" si="5"/>
        <v>213.13139999999999</v>
      </c>
      <c r="S18" s="382">
        <v>4.0999999999999996</v>
      </c>
      <c r="T18" s="295">
        <f t="shared" si="10"/>
        <v>212.708</v>
      </c>
      <c r="U18" s="295">
        <v>5188</v>
      </c>
      <c r="V18" s="382">
        <v>0.01</v>
      </c>
      <c r="W18" s="295">
        <f t="shared" si="11"/>
        <v>0.42340000000000005</v>
      </c>
      <c r="X18" s="295">
        <v>4234</v>
      </c>
    </row>
    <row r="19" spans="1:24" s="332" customFormat="1" ht="41.25" customHeight="1" x14ac:dyDescent="0.15">
      <c r="A19" s="218" t="s">
        <v>61</v>
      </c>
      <c r="B19" s="295">
        <f t="shared" si="2"/>
        <v>11.97</v>
      </c>
      <c r="C19" s="295">
        <f t="shared" si="3"/>
        <v>663.38990000000001</v>
      </c>
      <c r="D19" s="382">
        <v>11.46</v>
      </c>
      <c r="E19" s="295">
        <f t="shared" si="6"/>
        <v>649.66740000000004</v>
      </c>
      <c r="F19" s="295">
        <v>5669</v>
      </c>
      <c r="G19" s="382">
        <v>0.14000000000000001</v>
      </c>
      <c r="H19" s="295">
        <f t="shared" si="7"/>
        <v>2.1378000000000004</v>
      </c>
      <c r="I19" s="295">
        <v>1527</v>
      </c>
      <c r="J19" s="382">
        <v>0.37</v>
      </c>
      <c r="K19" s="295">
        <f t="shared" si="8"/>
        <v>11.584700000000002</v>
      </c>
      <c r="L19" s="295">
        <v>3131</v>
      </c>
      <c r="M19" s="295"/>
      <c r="N19" s="382">
        <v>0.34</v>
      </c>
      <c r="O19" s="295">
        <f t="shared" si="9"/>
        <v>16.700800000000005</v>
      </c>
      <c r="P19" s="295">
        <v>4912</v>
      </c>
      <c r="Q19" s="295">
        <f t="shared" si="4"/>
        <v>0.14000000000000001</v>
      </c>
      <c r="R19" s="295">
        <f t="shared" si="5"/>
        <v>7.2632000000000003</v>
      </c>
      <c r="S19" s="382">
        <v>0.14000000000000001</v>
      </c>
      <c r="T19" s="295">
        <f t="shared" si="10"/>
        <v>7.2632000000000003</v>
      </c>
      <c r="U19" s="295">
        <v>5188</v>
      </c>
      <c r="V19" s="382">
        <v>0</v>
      </c>
      <c r="W19" s="295">
        <f t="shared" si="11"/>
        <v>0</v>
      </c>
      <c r="X19" s="295">
        <v>4234</v>
      </c>
    </row>
    <row r="20" spans="1:24" s="332" customFormat="1" ht="41.25" customHeight="1" thickBot="1" x14ac:dyDescent="0.2">
      <c r="A20" s="217" t="s">
        <v>60</v>
      </c>
      <c r="B20" s="436">
        <f t="shared" si="2"/>
        <v>7.48</v>
      </c>
      <c r="C20" s="293">
        <f t="shared" si="3"/>
        <v>420.99560000000002</v>
      </c>
      <c r="D20" s="385">
        <v>7.36</v>
      </c>
      <c r="E20" s="293">
        <f t="shared" si="6"/>
        <v>417.23840000000001</v>
      </c>
      <c r="F20" s="293">
        <v>5669</v>
      </c>
      <c r="G20" s="385"/>
      <c r="H20" s="293">
        <f t="shared" si="7"/>
        <v>0</v>
      </c>
      <c r="I20" s="293">
        <v>1527</v>
      </c>
      <c r="J20" s="385">
        <v>0.12</v>
      </c>
      <c r="K20" s="293">
        <f t="shared" si="8"/>
        <v>3.7571999999999997</v>
      </c>
      <c r="L20" s="293">
        <v>3131</v>
      </c>
      <c r="M20" s="293"/>
      <c r="N20" s="385">
        <v>0.47</v>
      </c>
      <c r="O20" s="293">
        <f t="shared" si="9"/>
        <v>23.086399999999998</v>
      </c>
      <c r="P20" s="293">
        <v>4912</v>
      </c>
      <c r="Q20" s="293">
        <f t="shared" si="4"/>
        <v>6.67</v>
      </c>
      <c r="R20" s="293">
        <f t="shared" si="5"/>
        <v>346.03959999999995</v>
      </c>
      <c r="S20" s="385">
        <v>6.67</v>
      </c>
      <c r="T20" s="293">
        <f t="shared" si="10"/>
        <v>346.03959999999995</v>
      </c>
      <c r="U20" s="293">
        <v>5188</v>
      </c>
      <c r="V20" s="385">
        <v>0</v>
      </c>
      <c r="W20" s="293">
        <f t="shared" si="11"/>
        <v>0</v>
      </c>
      <c r="X20" s="293">
        <v>4234</v>
      </c>
    </row>
    <row r="21" spans="1:24" s="58" customFormat="1" ht="12" customHeight="1" thickTop="1" x14ac:dyDescent="0.15">
      <c r="A21" s="170" t="s">
        <v>30</v>
      </c>
      <c r="B21" s="60"/>
      <c r="C21" s="60"/>
      <c r="D21" s="60"/>
      <c r="E21" s="60"/>
      <c r="F21" s="59"/>
      <c r="G21" s="60"/>
      <c r="H21" s="59"/>
      <c r="I21" s="61"/>
      <c r="J21" s="59"/>
      <c r="K21" s="59"/>
      <c r="L21" s="59"/>
      <c r="M21" s="59"/>
      <c r="N21" s="60"/>
      <c r="O21" s="60"/>
      <c r="P21" s="59"/>
    </row>
    <row r="22" spans="1:24" x14ac:dyDescent="0.15">
      <c r="A22" s="51"/>
      <c r="B22" s="169"/>
      <c r="C22" s="331"/>
      <c r="D22" s="169"/>
      <c r="E22" s="331"/>
      <c r="F22" s="169"/>
      <c r="G22" s="169"/>
      <c r="H22" s="331"/>
      <c r="I22" s="169"/>
      <c r="J22" s="169"/>
      <c r="K22" s="331"/>
      <c r="L22" s="169"/>
      <c r="N22" s="169"/>
      <c r="O22" s="331"/>
      <c r="P22" s="169"/>
      <c r="Q22" s="169"/>
      <c r="R22" s="331"/>
      <c r="S22" s="169"/>
      <c r="T22" s="331"/>
      <c r="U22" s="331"/>
      <c r="V22" s="331"/>
      <c r="W22" s="331"/>
      <c r="X22" s="331"/>
    </row>
    <row r="23" spans="1:24" x14ac:dyDescent="0.15">
      <c r="A23" s="51"/>
      <c r="B23" s="169"/>
      <c r="C23" s="331"/>
      <c r="D23" s="169"/>
      <c r="E23" s="331"/>
      <c r="F23" s="169"/>
      <c r="G23" s="169"/>
      <c r="H23" s="331"/>
      <c r="I23" s="169"/>
      <c r="J23" s="169"/>
      <c r="K23" s="331"/>
      <c r="L23" s="169"/>
      <c r="N23" s="169"/>
      <c r="O23" s="331"/>
      <c r="P23" s="169"/>
      <c r="Q23" s="169"/>
      <c r="R23" s="331"/>
      <c r="S23" s="169"/>
      <c r="T23" s="331"/>
      <c r="U23" s="331"/>
      <c r="V23" s="331"/>
      <c r="W23" s="331"/>
      <c r="X23" s="331"/>
    </row>
    <row r="24" spans="1:24" x14ac:dyDescent="0.15">
      <c r="A24" s="51"/>
      <c r="B24" s="169"/>
      <c r="C24" s="331"/>
      <c r="D24" s="169"/>
      <c r="E24" s="331"/>
      <c r="F24" s="169"/>
      <c r="G24" s="169"/>
      <c r="H24" s="331"/>
      <c r="I24" s="169"/>
      <c r="J24" s="169"/>
      <c r="K24" s="331"/>
      <c r="L24" s="169"/>
      <c r="N24" s="169"/>
      <c r="O24" s="331"/>
      <c r="P24" s="169"/>
      <c r="Q24" s="169"/>
      <c r="R24" s="331"/>
      <c r="S24" s="169"/>
      <c r="T24" s="331"/>
      <c r="U24" s="331"/>
      <c r="V24" s="331"/>
      <c r="W24" s="331"/>
      <c r="X24" s="331"/>
    </row>
  </sheetData>
  <mergeCells count="10">
    <mergeCell ref="D4:F4"/>
    <mergeCell ref="J4:L4"/>
    <mergeCell ref="N4:P4"/>
    <mergeCell ref="S4:U4"/>
    <mergeCell ref="V4:X4"/>
    <mergeCell ref="A1:L1"/>
    <mergeCell ref="N1:X1"/>
    <mergeCell ref="B3:L3"/>
    <mergeCell ref="N3:P3"/>
    <mergeCell ref="Q3:X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opLeftCell="A10" zoomScaleNormal="100" workbookViewId="0">
      <selection activeCell="A13" sqref="A13"/>
    </sheetView>
  </sheetViews>
  <sheetFormatPr defaultRowHeight="13.5" x14ac:dyDescent="0.15"/>
  <cols>
    <col min="1" max="1" width="14.5546875" style="165" customWidth="1"/>
    <col min="2" max="2" width="8.44140625" style="166" customWidth="1"/>
    <col min="3" max="3" width="10.21875" style="167" customWidth="1"/>
    <col min="4" max="4" width="8.44140625" style="166" customWidth="1"/>
    <col min="5" max="5" width="9.21875" style="167" customWidth="1"/>
    <col min="6" max="6" width="9.109375" style="166" customWidth="1"/>
    <col min="7" max="7" width="8.44140625" style="166" customWidth="1"/>
    <col min="8" max="8" width="8.44140625" style="167" customWidth="1"/>
    <col min="9" max="9" width="9.6640625" style="166" customWidth="1"/>
    <col min="10" max="10" width="1.44140625" style="330" customWidth="1"/>
    <col min="11" max="11" width="11.88671875" style="166" customWidth="1"/>
    <col min="12" max="12" width="11.88671875" style="167" customWidth="1"/>
    <col min="13" max="13" width="11.88671875" style="166" customWidth="1"/>
    <col min="14" max="15" width="11.88671875" style="167" customWidth="1"/>
    <col min="16" max="16" width="11.88671875" style="166" customWidth="1"/>
    <col min="17" max="16384" width="8.88671875" style="51"/>
  </cols>
  <sheetData>
    <row r="1" spans="1:21" s="361" customFormat="1" ht="45" customHeight="1" x14ac:dyDescent="0.25">
      <c r="A1" s="648" t="s">
        <v>185</v>
      </c>
      <c r="B1" s="648"/>
      <c r="C1" s="648"/>
      <c r="D1" s="648"/>
      <c r="E1" s="648"/>
      <c r="F1" s="648"/>
      <c r="G1" s="648"/>
      <c r="H1" s="648"/>
      <c r="I1" s="648"/>
      <c r="J1" s="363"/>
      <c r="K1" s="659" t="s">
        <v>184</v>
      </c>
      <c r="L1" s="659"/>
      <c r="M1" s="659"/>
      <c r="N1" s="659"/>
      <c r="O1" s="659"/>
      <c r="P1" s="659"/>
      <c r="Q1" s="362"/>
      <c r="R1" s="362"/>
      <c r="S1" s="362"/>
      <c r="T1" s="362"/>
      <c r="U1" s="362"/>
    </row>
    <row r="2" spans="1:21" s="67" customFormat="1" ht="25.5" customHeight="1" thickBot="1" x14ac:dyDescent="0.2">
      <c r="A2" s="328" t="s">
        <v>98</v>
      </c>
      <c r="B2" s="326"/>
      <c r="C2" s="324"/>
      <c r="D2" s="326"/>
      <c r="E2" s="326"/>
      <c r="F2" s="326"/>
      <c r="G2" s="326"/>
      <c r="H2" s="324"/>
      <c r="I2" s="326"/>
      <c r="J2" s="170"/>
      <c r="K2" s="326"/>
      <c r="L2" s="324"/>
      <c r="M2" s="326"/>
      <c r="N2" s="324"/>
      <c r="O2" s="324"/>
      <c r="P2" s="323" t="s">
        <v>97</v>
      </c>
    </row>
    <row r="3" spans="1:21" s="113" customFormat="1" ht="16.5" customHeight="1" thickTop="1" x14ac:dyDescent="0.15">
      <c r="A3" s="205" t="s">
        <v>84</v>
      </c>
      <c r="B3" s="660" t="s">
        <v>183</v>
      </c>
      <c r="C3" s="686"/>
      <c r="D3" s="686"/>
      <c r="E3" s="686"/>
      <c r="F3" s="686"/>
      <c r="G3" s="686"/>
      <c r="H3" s="686"/>
      <c r="I3" s="686"/>
      <c r="J3" s="196"/>
      <c r="K3" s="686"/>
      <c r="L3" s="686"/>
      <c r="M3" s="686"/>
      <c r="N3" s="686"/>
      <c r="O3" s="686"/>
      <c r="P3" s="686"/>
    </row>
    <row r="4" spans="1:21" s="113" customFormat="1" ht="15.95" customHeight="1" x14ac:dyDescent="0.15">
      <c r="A4" s="200" t="s">
        <v>77</v>
      </c>
      <c r="B4" s="320" t="s">
        <v>160</v>
      </c>
      <c r="C4" s="319" t="s">
        <v>91</v>
      </c>
      <c r="D4" s="687" t="s">
        <v>182</v>
      </c>
      <c r="E4" s="688"/>
      <c r="F4" s="689"/>
      <c r="G4" s="693" t="s">
        <v>181</v>
      </c>
      <c r="H4" s="693"/>
      <c r="I4" s="693"/>
      <c r="J4" s="196"/>
      <c r="K4" s="688" t="s">
        <v>180</v>
      </c>
      <c r="L4" s="688"/>
      <c r="M4" s="689"/>
      <c r="N4" s="688" t="s">
        <v>179</v>
      </c>
      <c r="O4" s="688"/>
      <c r="P4" s="688"/>
    </row>
    <row r="5" spans="1:21" s="113" customFormat="1" ht="15.95" customHeight="1" x14ac:dyDescent="0.15">
      <c r="A5" s="200" t="s">
        <v>74</v>
      </c>
      <c r="B5" s="231"/>
      <c r="C5" s="196"/>
      <c r="D5" s="320" t="s">
        <v>178</v>
      </c>
      <c r="E5" s="311" t="s">
        <v>91</v>
      </c>
      <c r="F5" s="233"/>
      <c r="G5" s="84" t="s">
        <v>152</v>
      </c>
      <c r="H5" s="311" t="s">
        <v>91</v>
      </c>
      <c r="I5" s="310"/>
      <c r="J5" s="196"/>
      <c r="K5" s="84" t="s">
        <v>152</v>
      </c>
      <c r="L5" s="311" t="s">
        <v>91</v>
      </c>
      <c r="M5" s="233"/>
      <c r="N5" s="84" t="s">
        <v>152</v>
      </c>
      <c r="O5" s="311" t="s">
        <v>91</v>
      </c>
      <c r="P5" s="310"/>
    </row>
    <row r="6" spans="1:21" s="113" customFormat="1" ht="15.95" customHeight="1" x14ac:dyDescent="0.15">
      <c r="A6" s="198" t="s">
        <v>16</v>
      </c>
      <c r="B6" s="78" t="s">
        <v>73</v>
      </c>
      <c r="C6" s="358" t="s">
        <v>72</v>
      </c>
      <c r="D6" s="78" t="s">
        <v>73</v>
      </c>
      <c r="E6" s="358" t="s">
        <v>72</v>
      </c>
      <c r="F6" s="359" t="s">
        <v>89</v>
      </c>
      <c r="G6" s="78" t="s">
        <v>73</v>
      </c>
      <c r="H6" s="360" t="s">
        <v>72</v>
      </c>
      <c r="I6" s="357" t="s">
        <v>89</v>
      </c>
      <c r="J6" s="196"/>
      <c r="K6" s="78" t="s">
        <v>73</v>
      </c>
      <c r="L6" s="358" t="s">
        <v>72</v>
      </c>
      <c r="M6" s="359" t="s">
        <v>137</v>
      </c>
      <c r="N6" s="78" t="s">
        <v>73</v>
      </c>
      <c r="O6" s="358" t="s">
        <v>72</v>
      </c>
      <c r="P6" s="357" t="s">
        <v>89</v>
      </c>
    </row>
    <row r="7" spans="1:21" s="67" customFormat="1" ht="41.25" customHeight="1" x14ac:dyDescent="0.15">
      <c r="A7" s="200">
        <v>2013</v>
      </c>
      <c r="B7" s="354">
        <v>151.1</v>
      </c>
      <c r="C7" s="190">
        <v>2646.1</v>
      </c>
      <c r="D7" s="355">
        <v>131</v>
      </c>
      <c r="E7" s="355">
        <v>1958.5</v>
      </c>
      <c r="F7" s="336">
        <v>1495</v>
      </c>
      <c r="G7" s="355">
        <v>11</v>
      </c>
      <c r="H7" s="355">
        <v>485.7</v>
      </c>
      <c r="I7" s="336">
        <v>4415</v>
      </c>
      <c r="J7" s="355"/>
      <c r="K7" s="356">
        <v>0</v>
      </c>
      <c r="L7" s="356">
        <v>0</v>
      </c>
      <c r="M7" s="356">
        <v>0</v>
      </c>
      <c r="N7" s="355">
        <v>9.1</v>
      </c>
      <c r="O7" s="355">
        <v>201.9</v>
      </c>
      <c r="P7" s="336">
        <v>2218</v>
      </c>
      <c r="Q7" s="343"/>
      <c r="R7" s="343"/>
      <c r="S7" s="208"/>
    </row>
    <row r="8" spans="1:21" s="67" customFormat="1" ht="41.25" customHeight="1" x14ac:dyDescent="0.15">
      <c r="A8" s="200">
        <v>2014</v>
      </c>
      <c r="B8" s="354">
        <v>78.599999999999994</v>
      </c>
      <c r="C8" s="336">
        <v>1249.2</v>
      </c>
      <c r="D8" s="354">
        <v>54</v>
      </c>
      <c r="E8" s="354">
        <v>133</v>
      </c>
      <c r="F8" s="354">
        <v>247</v>
      </c>
      <c r="G8" s="354">
        <v>15.5</v>
      </c>
      <c r="H8" s="336">
        <v>1012</v>
      </c>
      <c r="I8" s="336">
        <v>6630</v>
      </c>
      <c r="J8" s="354"/>
      <c r="K8" s="354">
        <v>0</v>
      </c>
      <c r="L8" s="354">
        <v>0</v>
      </c>
      <c r="M8" s="354">
        <v>0</v>
      </c>
      <c r="N8" s="354">
        <v>9.1</v>
      </c>
      <c r="O8" s="354">
        <v>105</v>
      </c>
      <c r="P8" s="336">
        <v>1172</v>
      </c>
      <c r="Q8" s="343"/>
      <c r="R8" s="343"/>
      <c r="S8" s="208"/>
    </row>
    <row r="9" spans="1:21" s="67" customFormat="1" ht="41.25" customHeight="1" x14ac:dyDescent="0.15">
      <c r="A9" s="200">
        <v>2015</v>
      </c>
      <c r="B9" s="354">
        <v>307.3</v>
      </c>
      <c r="C9" s="353">
        <v>10326.200000000001</v>
      </c>
      <c r="D9" s="353">
        <v>294.60000000000002</v>
      </c>
      <c r="E9" s="353">
        <v>9819</v>
      </c>
      <c r="F9" s="353">
        <v>3332.9938900203665</v>
      </c>
      <c r="G9" s="353">
        <v>6.7</v>
      </c>
      <c r="H9" s="300">
        <v>421.1</v>
      </c>
      <c r="I9" s="300">
        <v>6285.0746268656721</v>
      </c>
      <c r="J9" s="353"/>
      <c r="K9" s="353">
        <v>2.6</v>
      </c>
      <c r="L9" s="353">
        <v>36</v>
      </c>
      <c r="M9" s="353">
        <v>1384.6153846153845</v>
      </c>
      <c r="N9" s="353">
        <v>3.4</v>
      </c>
      <c r="O9" s="353">
        <v>50.1</v>
      </c>
      <c r="P9" s="300">
        <v>1473.5294117647061</v>
      </c>
      <c r="Q9" s="343"/>
      <c r="R9" s="343"/>
      <c r="S9" s="208"/>
    </row>
    <row r="10" spans="1:21" s="67" customFormat="1" ht="41.25" customHeight="1" x14ac:dyDescent="0.15">
      <c r="A10" s="12">
        <v>2016</v>
      </c>
      <c r="B10" s="349">
        <v>79.400000000000006</v>
      </c>
      <c r="C10" s="349">
        <v>870.69999999999993</v>
      </c>
      <c r="D10" s="333">
        <v>59.8</v>
      </c>
      <c r="E10" s="333">
        <v>208.6</v>
      </c>
      <c r="F10" s="333">
        <v>348.82943143812713</v>
      </c>
      <c r="G10" s="333">
        <v>10.799999999999999</v>
      </c>
      <c r="H10" s="295">
        <v>571</v>
      </c>
      <c r="I10" s="295">
        <v>5287.0370370370374</v>
      </c>
      <c r="J10" s="333"/>
      <c r="K10" s="348">
        <v>0</v>
      </c>
      <c r="L10" s="348">
        <v>0</v>
      </c>
      <c r="M10" s="348">
        <v>0</v>
      </c>
      <c r="N10" s="333">
        <v>8.8000000000000007</v>
      </c>
      <c r="O10" s="333">
        <v>91.1</v>
      </c>
      <c r="P10" s="295">
        <v>1035.2272727272727</v>
      </c>
      <c r="Q10" s="343"/>
      <c r="R10" s="343"/>
      <c r="S10" s="208"/>
    </row>
    <row r="11" spans="1:21" s="67" customFormat="1" ht="41.25" customHeight="1" x14ac:dyDescent="0.15">
      <c r="A11" s="12">
        <v>2017</v>
      </c>
      <c r="B11" s="333">
        <v>82.3</v>
      </c>
      <c r="C11" s="333">
        <v>1037.8999999999999</v>
      </c>
      <c r="D11" s="333">
        <v>58.7</v>
      </c>
      <c r="E11" s="333">
        <v>277</v>
      </c>
      <c r="F11" s="333">
        <v>471.89097103918226</v>
      </c>
      <c r="G11" s="333">
        <v>15.8</v>
      </c>
      <c r="H11" s="333">
        <v>681.00000000000011</v>
      </c>
      <c r="I11" s="333">
        <v>4310.1265822784817</v>
      </c>
      <c r="J11" s="333">
        <v>0</v>
      </c>
      <c r="K11" s="348">
        <v>0</v>
      </c>
      <c r="L11" s="348">
        <v>0</v>
      </c>
      <c r="M11" s="348">
        <v>0</v>
      </c>
      <c r="N11" s="333">
        <v>7.8</v>
      </c>
      <c r="O11" s="333">
        <v>79.899999999999991</v>
      </c>
      <c r="P11" s="333">
        <v>1024.3589743589744</v>
      </c>
      <c r="Q11" s="343"/>
      <c r="R11" s="343"/>
      <c r="S11" s="208"/>
    </row>
    <row r="12" spans="1:21" s="67" customFormat="1" ht="41.25" customHeight="1" x14ac:dyDescent="0.15">
      <c r="A12" s="12">
        <v>2018</v>
      </c>
      <c r="B12" s="333">
        <v>322.13000000000005</v>
      </c>
      <c r="C12" s="333">
        <v>3243</v>
      </c>
      <c r="D12" s="333">
        <v>288.27</v>
      </c>
      <c r="E12" s="333">
        <v>1936</v>
      </c>
      <c r="F12" s="333">
        <v>671.59260415582617</v>
      </c>
      <c r="G12" s="333">
        <v>23.669999999999998</v>
      </c>
      <c r="H12" s="333">
        <v>1212</v>
      </c>
      <c r="I12" s="333">
        <v>5120.4055766793417</v>
      </c>
      <c r="J12" s="333"/>
      <c r="K12" s="348">
        <v>4.07</v>
      </c>
      <c r="L12" s="348">
        <v>32</v>
      </c>
      <c r="M12" s="348">
        <v>786.24078624078618</v>
      </c>
      <c r="N12" s="333">
        <v>6.12</v>
      </c>
      <c r="O12" s="333">
        <v>63</v>
      </c>
      <c r="P12" s="333">
        <v>1029.4117647058822</v>
      </c>
      <c r="Q12" s="343"/>
      <c r="R12" s="343"/>
      <c r="S12" s="208"/>
    </row>
    <row r="13" spans="1:21" s="63" customFormat="1" ht="41.25" customHeight="1" x14ac:dyDescent="0.15">
      <c r="A13" s="220">
        <v>2019</v>
      </c>
      <c r="B13" s="352">
        <f>D13+G13</f>
        <v>340.09</v>
      </c>
      <c r="C13" s="352">
        <f>E13+H13</f>
        <v>16217.590899999999</v>
      </c>
      <c r="D13" s="387">
        <v>306.75</v>
      </c>
      <c r="E13" s="352">
        <f>SUM(E14:E20)</f>
        <v>13776.436099999999</v>
      </c>
      <c r="F13" s="352">
        <f t="shared" ref="F13:I13" si="0">SUM(F14:F20)</f>
        <v>31409</v>
      </c>
      <c r="G13" s="352">
        <f t="shared" si="0"/>
        <v>33.339999999999996</v>
      </c>
      <c r="H13" s="352">
        <f t="shared" si="0"/>
        <v>2441.1548000000003</v>
      </c>
      <c r="I13" s="352">
        <f t="shared" si="0"/>
        <v>51254</v>
      </c>
      <c r="J13" s="352"/>
      <c r="K13" s="390">
        <v>2.58</v>
      </c>
      <c r="L13" s="348">
        <f>SUM(L14:L20)</f>
        <v>36.610199999999992</v>
      </c>
      <c r="M13" s="348">
        <f t="shared" ref="M13:P13" si="1">SUM(M14:M20)</f>
        <v>9933</v>
      </c>
      <c r="N13" s="348">
        <f t="shared" si="1"/>
        <v>6.65</v>
      </c>
      <c r="O13" s="348">
        <f t="shared" si="1"/>
        <v>93.1</v>
      </c>
      <c r="P13" s="348">
        <f t="shared" si="1"/>
        <v>9800</v>
      </c>
      <c r="Q13" s="351"/>
      <c r="R13" s="351"/>
      <c r="S13" s="350"/>
    </row>
    <row r="14" spans="1:21" s="67" customFormat="1" ht="41.25" customHeight="1" x14ac:dyDescent="0.15">
      <c r="A14" s="218" t="s">
        <v>66</v>
      </c>
      <c r="B14" s="333">
        <f t="shared" ref="B14:B20" si="2">D14+G14</f>
        <v>59.010000000000005</v>
      </c>
      <c r="C14" s="333">
        <f t="shared" ref="C14:C20" si="3">E14+H14</f>
        <v>2697.1077</v>
      </c>
      <c r="D14" s="388">
        <v>57.27</v>
      </c>
      <c r="E14" s="333">
        <f>D14*F14*10/1000</f>
        <v>2569.7049000000002</v>
      </c>
      <c r="F14" s="333">
        <v>4487</v>
      </c>
      <c r="G14" s="388">
        <v>1.74</v>
      </c>
      <c r="H14" s="295">
        <f>G14*I14*10/1000</f>
        <v>127.4028</v>
      </c>
      <c r="I14" s="333">
        <v>7322</v>
      </c>
      <c r="J14" s="345"/>
      <c r="K14" s="390">
        <v>0</v>
      </c>
      <c r="L14" s="348">
        <v>0</v>
      </c>
      <c r="M14" s="348">
        <v>1419</v>
      </c>
      <c r="N14" s="388">
        <v>1.66</v>
      </c>
      <c r="O14" s="347">
        <f>N14*P14*10/1000</f>
        <v>23.24</v>
      </c>
      <c r="P14" s="347">
        <v>1400</v>
      </c>
      <c r="Q14" s="343"/>
      <c r="R14" s="343"/>
      <c r="S14" s="208"/>
    </row>
    <row r="15" spans="1:21" s="67" customFormat="1" ht="41.25" customHeight="1" x14ac:dyDescent="0.15">
      <c r="A15" s="218" t="s">
        <v>65</v>
      </c>
      <c r="B15" s="333">
        <f t="shared" si="2"/>
        <v>53.230000000000004</v>
      </c>
      <c r="C15" s="333">
        <f t="shared" si="3"/>
        <v>3074.7835999999998</v>
      </c>
      <c r="D15" s="389">
        <v>29.02</v>
      </c>
      <c r="E15" s="333">
        <f t="shared" ref="E15:E20" si="4">D15*F15*10/1000</f>
        <v>1302.1274000000001</v>
      </c>
      <c r="F15" s="333">
        <v>4487</v>
      </c>
      <c r="G15" s="388">
        <v>24.21</v>
      </c>
      <c r="H15" s="295">
        <f t="shared" ref="H15:H20" si="5">G15*I15*10/1000</f>
        <v>1772.6561999999999</v>
      </c>
      <c r="I15" s="333">
        <v>7322</v>
      </c>
      <c r="J15" s="345"/>
      <c r="K15" s="390">
        <v>2.36</v>
      </c>
      <c r="L15" s="348">
        <f>K15*M15*10/1000</f>
        <v>33.488399999999992</v>
      </c>
      <c r="M15" s="348">
        <v>1419</v>
      </c>
      <c r="N15" s="389">
        <v>1.28</v>
      </c>
      <c r="O15" s="347">
        <f t="shared" ref="O15:O20" si="6">N15*P15*10/1000</f>
        <v>17.920000000000002</v>
      </c>
      <c r="P15" s="347">
        <v>1400</v>
      </c>
      <c r="Q15" s="343"/>
      <c r="R15" s="343"/>
      <c r="S15" s="208"/>
    </row>
    <row r="16" spans="1:21" s="67" customFormat="1" ht="41.25" customHeight="1" x14ac:dyDescent="0.15">
      <c r="A16" s="218" t="s">
        <v>64</v>
      </c>
      <c r="B16" s="333">
        <f t="shared" si="2"/>
        <v>31.42</v>
      </c>
      <c r="C16" s="333">
        <f t="shared" si="3"/>
        <v>1556.3849</v>
      </c>
      <c r="D16" s="388">
        <v>26.25</v>
      </c>
      <c r="E16" s="333">
        <f t="shared" si="4"/>
        <v>1177.8375000000001</v>
      </c>
      <c r="F16" s="333">
        <v>4487</v>
      </c>
      <c r="G16" s="390">
        <v>5.17</v>
      </c>
      <c r="H16" s="295">
        <f t="shared" si="5"/>
        <v>378.54739999999998</v>
      </c>
      <c r="I16" s="333">
        <v>7322</v>
      </c>
      <c r="J16" s="345"/>
      <c r="K16" s="390">
        <v>0.13</v>
      </c>
      <c r="L16" s="348">
        <f t="shared" ref="L16:L20" si="7">K16*M16*10/1000</f>
        <v>1.8447</v>
      </c>
      <c r="M16" s="348">
        <v>1419</v>
      </c>
      <c r="N16" s="390">
        <v>1.19</v>
      </c>
      <c r="O16" s="347">
        <f t="shared" si="6"/>
        <v>16.66</v>
      </c>
      <c r="P16" s="347">
        <v>1400</v>
      </c>
      <c r="Q16" s="343"/>
      <c r="R16" s="343"/>
      <c r="S16" s="208"/>
    </row>
    <row r="17" spans="1:19" s="67" customFormat="1" ht="41.25" customHeight="1" x14ac:dyDescent="0.15">
      <c r="A17" s="218" t="s">
        <v>63</v>
      </c>
      <c r="B17" s="333">
        <f t="shared" si="2"/>
        <v>34.99</v>
      </c>
      <c r="C17" s="333">
        <f t="shared" si="3"/>
        <v>1590.1298000000002</v>
      </c>
      <c r="D17" s="390">
        <v>34.28</v>
      </c>
      <c r="E17" s="333">
        <f t="shared" si="4"/>
        <v>1538.1436000000001</v>
      </c>
      <c r="F17" s="333">
        <v>4487</v>
      </c>
      <c r="G17" s="390">
        <v>0.71</v>
      </c>
      <c r="H17" s="295">
        <f t="shared" si="5"/>
        <v>51.986199999999997</v>
      </c>
      <c r="I17" s="333">
        <v>7322</v>
      </c>
      <c r="J17" s="345"/>
      <c r="K17" s="390">
        <v>0</v>
      </c>
      <c r="L17" s="348">
        <f t="shared" si="7"/>
        <v>0</v>
      </c>
      <c r="M17" s="348">
        <v>1419</v>
      </c>
      <c r="N17" s="390">
        <v>0.88</v>
      </c>
      <c r="O17" s="347">
        <f t="shared" si="6"/>
        <v>12.32</v>
      </c>
      <c r="P17" s="347">
        <v>1400</v>
      </c>
      <c r="Q17" s="343"/>
      <c r="R17" s="343"/>
      <c r="S17" s="208"/>
    </row>
    <row r="18" spans="1:19" s="67" customFormat="1" ht="41.25" customHeight="1" x14ac:dyDescent="0.15">
      <c r="A18" s="218" t="s">
        <v>62</v>
      </c>
      <c r="B18" s="333">
        <f t="shared" si="2"/>
        <v>67.95</v>
      </c>
      <c r="C18" s="333">
        <f t="shared" si="3"/>
        <v>3069.3285000000001</v>
      </c>
      <c r="D18" s="391">
        <v>67.23</v>
      </c>
      <c r="E18" s="333">
        <f t="shared" si="4"/>
        <v>3016.6100999999999</v>
      </c>
      <c r="F18" s="333">
        <v>4487</v>
      </c>
      <c r="G18" s="391">
        <v>0.72</v>
      </c>
      <c r="H18" s="295">
        <f t="shared" si="5"/>
        <v>52.718400000000003</v>
      </c>
      <c r="I18" s="333">
        <v>7322</v>
      </c>
      <c r="J18" s="345"/>
      <c r="K18" s="390">
        <v>0</v>
      </c>
      <c r="L18" s="348">
        <f t="shared" si="7"/>
        <v>0</v>
      </c>
      <c r="M18" s="348">
        <v>1419</v>
      </c>
      <c r="N18" s="391">
        <v>0.23</v>
      </c>
      <c r="O18" s="347">
        <f t="shared" si="6"/>
        <v>3.22</v>
      </c>
      <c r="P18" s="347">
        <v>1400</v>
      </c>
      <c r="Q18" s="343"/>
      <c r="R18" s="343"/>
      <c r="S18" s="208"/>
    </row>
    <row r="19" spans="1:19" s="67" customFormat="1" ht="41.25" customHeight="1" x14ac:dyDescent="0.15">
      <c r="A19" s="218" t="s">
        <v>61</v>
      </c>
      <c r="B19" s="333">
        <f t="shared" si="2"/>
        <v>51.71</v>
      </c>
      <c r="C19" s="333">
        <f t="shared" si="3"/>
        <v>2338.3716999999997</v>
      </c>
      <c r="D19" s="388">
        <v>51.07</v>
      </c>
      <c r="E19" s="333">
        <f t="shared" si="4"/>
        <v>2291.5108999999998</v>
      </c>
      <c r="F19" s="333">
        <v>4487</v>
      </c>
      <c r="G19" s="390">
        <v>0.64</v>
      </c>
      <c r="H19" s="295">
        <f t="shared" si="5"/>
        <v>46.860800000000005</v>
      </c>
      <c r="I19" s="333">
        <v>7322</v>
      </c>
      <c r="J19" s="345"/>
      <c r="K19" s="390">
        <v>0.08</v>
      </c>
      <c r="L19" s="348">
        <f t="shared" si="7"/>
        <v>1.1352</v>
      </c>
      <c r="M19" s="348">
        <v>1419</v>
      </c>
      <c r="N19" s="389">
        <v>0.8</v>
      </c>
      <c r="O19" s="347">
        <f t="shared" si="6"/>
        <v>11.2</v>
      </c>
      <c r="P19" s="347">
        <v>1400</v>
      </c>
      <c r="Q19" s="343"/>
      <c r="R19" s="343"/>
      <c r="S19" s="208"/>
    </row>
    <row r="20" spans="1:19" s="67" customFormat="1" ht="41.25" customHeight="1" thickBot="1" x14ac:dyDescent="0.2">
      <c r="A20" s="217" t="s">
        <v>60</v>
      </c>
      <c r="B20" s="437">
        <f t="shared" si="2"/>
        <v>42.059999999999995</v>
      </c>
      <c r="C20" s="346">
        <f t="shared" si="3"/>
        <v>1891.4846999999997</v>
      </c>
      <c r="D20" s="392">
        <v>41.91</v>
      </c>
      <c r="E20" s="346">
        <f t="shared" si="4"/>
        <v>1880.5016999999998</v>
      </c>
      <c r="F20" s="346">
        <v>4487</v>
      </c>
      <c r="G20" s="393">
        <v>0.15</v>
      </c>
      <c r="H20" s="293">
        <f t="shared" si="5"/>
        <v>10.983000000000001</v>
      </c>
      <c r="I20" s="346">
        <v>7322</v>
      </c>
      <c r="J20" s="396"/>
      <c r="K20" s="393">
        <v>0.01</v>
      </c>
      <c r="L20" s="344">
        <f t="shared" si="7"/>
        <v>0.1419</v>
      </c>
      <c r="M20" s="344">
        <v>1419</v>
      </c>
      <c r="N20" s="393">
        <v>0.61</v>
      </c>
      <c r="O20" s="397">
        <f t="shared" si="6"/>
        <v>8.5399999999999991</v>
      </c>
      <c r="P20" s="397">
        <v>1400</v>
      </c>
      <c r="Q20" s="343"/>
      <c r="R20" s="343"/>
      <c r="S20" s="208"/>
    </row>
    <row r="21" spans="1:19" s="58" customFormat="1" ht="12" customHeight="1" thickTop="1" x14ac:dyDescent="0.15">
      <c r="A21" s="170" t="s">
        <v>30</v>
      </c>
      <c r="B21" s="60"/>
      <c r="C21" s="60"/>
      <c r="D21" s="60"/>
      <c r="E21" s="60"/>
      <c r="F21" s="59"/>
      <c r="G21" s="60"/>
      <c r="H21" s="59"/>
      <c r="I21" s="61"/>
      <c r="J21" s="59"/>
      <c r="K21" s="59"/>
      <c r="L21" s="59"/>
      <c r="M21" s="59"/>
      <c r="N21" s="60"/>
      <c r="O21" s="60"/>
      <c r="P21" s="59"/>
    </row>
    <row r="22" spans="1:19" x14ac:dyDescent="0.15">
      <c r="A22" s="51"/>
      <c r="B22" s="168"/>
      <c r="C22" s="168"/>
      <c r="D22" s="168"/>
      <c r="E22" s="168"/>
      <c r="F22" s="168"/>
      <c r="G22" s="342"/>
      <c r="H22" s="168"/>
      <c r="I22" s="168"/>
      <c r="J22" s="341"/>
      <c r="K22" s="168"/>
      <c r="L22" s="168"/>
      <c r="M22" s="168"/>
      <c r="N22" s="168"/>
      <c r="O22" s="168"/>
      <c r="P22" s="168"/>
    </row>
    <row r="23" spans="1:19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9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19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9" x14ac:dyDescent="0.15">
      <c r="A26" s="51"/>
      <c r="B26" s="168"/>
      <c r="C26" s="168"/>
      <c r="D26" s="168"/>
      <c r="E26" s="168"/>
      <c r="F26" s="168"/>
      <c r="G26" s="342"/>
      <c r="H26" s="168"/>
      <c r="I26" s="168"/>
      <c r="J26" s="341"/>
      <c r="K26" s="168"/>
      <c r="L26" s="168"/>
      <c r="M26" s="168"/>
      <c r="N26" s="168"/>
      <c r="O26" s="168"/>
      <c r="P26" s="168"/>
    </row>
    <row r="27" spans="1:19" x14ac:dyDescent="0.15">
      <c r="A27" s="51"/>
      <c r="B27" s="168"/>
      <c r="C27" s="168"/>
      <c r="D27" s="168"/>
      <c r="E27" s="168"/>
      <c r="F27" s="168"/>
      <c r="G27" s="342"/>
      <c r="H27" s="168"/>
      <c r="I27" s="168"/>
      <c r="J27" s="341"/>
      <c r="K27" s="168"/>
      <c r="L27" s="168"/>
      <c r="M27" s="168"/>
      <c r="N27" s="168"/>
      <c r="O27" s="168"/>
      <c r="P27" s="168"/>
    </row>
    <row r="28" spans="1:19" x14ac:dyDescent="0.15">
      <c r="A28" s="51"/>
      <c r="B28" s="168"/>
      <c r="C28" s="168"/>
      <c r="D28" s="168"/>
      <c r="E28" s="168"/>
      <c r="F28" s="168"/>
      <c r="G28" s="342"/>
      <c r="H28" s="168"/>
      <c r="I28" s="168"/>
      <c r="J28" s="341"/>
      <c r="K28" s="168"/>
      <c r="L28" s="168"/>
      <c r="M28" s="168"/>
      <c r="N28" s="168"/>
      <c r="O28" s="168"/>
      <c r="P28" s="168"/>
    </row>
    <row r="29" spans="1:19" x14ac:dyDescent="0.15">
      <c r="A29" s="51"/>
      <c r="B29" s="168"/>
      <c r="C29" s="168"/>
      <c r="D29" s="168"/>
      <c r="E29" s="168"/>
      <c r="F29" s="168"/>
      <c r="G29" s="342"/>
      <c r="H29" s="168"/>
      <c r="I29" s="168"/>
      <c r="J29" s="341"/>
      <c r="K29" s="168"/>
      <c r="L29" s="168"/>
      <c r="M29" s="168"/>
      <c r="N29" s="168"/>
      <c r="O29" s="168"/>
      <c r="P29" s="168"/>
    </row>
    <row r="30" spans="1:19" x14ac:dyDescent="0.15">
      <c r="A30" s="51"/>
      <c r="B30" s="168"/>
      <c r="C30" s="168"/>
      <c r="D30" s="168"/>
      <c r="E30" s="168"/>
      <c r="F30" s="168"/>
      <c r="G30" s="342"/>
      <c r="H30" s="168"/>
      <c r="I30" s="168"/>
      <c r="J30" s="341"/>
      <c r="K30" s="168"/>
      <c r="L30" s="168"/>
      <c r="M30" s="168"/>
      <c r="N30" s="168"/>
      <c r="O30" s="168"/>
      <c r="P30" s="168"/>
    </row>
    <row r="31" spans="1:19" x14ac:dyDescent="0.15">
      <c r="A31" s="51"/>
      <c r="B31" s="168"/>
      <c r="C31" s="168"/>
      <c r="D31" s="168"/>
      <c r="E31" s="168"/>
      <c r="F31" s="168"/>
      <c r="G31" s="342"/>
      <c r="H31" s="168"/>
      <c r="I31" s="168"/>
      <c r="J31" s="341"/>
      <c r="K31" s="168"/>
      <c r="L31" s="168"/>
      <c r="M31" s="168"/>
      <c r="N31" s="168"/>
      <c r="O31" s="168"/>
      <c r="P31" s="168"/>
    </row>
    <row r="32" spans="1:19" x14ac:dyDescent="0.15">
      <c r="A32" s="51"/>
      <c r="B32" s="168"/>
      <c r="C32" s="168"/>
      <c r="D32" s="168"/>
      <c r="E32" s="168"/>
      <c r="F32" s="168"/>
      <c r="G32" s="342"/>
      <c r="H32" s="168"/>
      <c r="I32" s="168"/>
      <c r="J32" s="341"/>
      <c r="K32" s="168"/>
      <c r="L32" s="168"/>
      <c r="M32" s="168"/>
      <c r="N32" s="168"/>
      <c r="O32" s="168"/>
      <c r="P32" s="168"/>
    </row>
    <row r="33" spans="1:16" x14ac:dyDescent="0.15">
      <c r="A33" s="51"/>
      <c r="B33" s="168"/>
      <c r="C33" s="168"/>
      <c r="D33" s="168"/>
      <c r="E33" s="168"/>
      <c r="F33" s="168"/>
      <c r="G33" s="342"/>
      <c r="H33" s="168"/>
      <c r="I33" s="168"/>
      <c r="J33" s="341"/>
      <c r="K33" s="168"/>
      <c r="L33" s="168"/>
      <c r="M33" s="168"/>
      <c r="N33" s="168"/>
      <c r="O33" s="168"/>
      <c r="P33" s="168"/>
    </row>
    <row r="34" spans="1:16" x14ac:dyDescent="0.15">
      <c r="A34" s="51"/>
      <c r="B34" s="168"/>
      <c r="C34" s="168"/>
      <c r="D34" s="168"/>
      <c r="E34" s="168"/>
      <c r="F34" s="168"/>
      <c r="G34" s="342"/>
      <c r="H34" s="168"/>
      <c r="I34" s="168"/>
      <c r="J34" s="341"/>
      <c r="K34" s="168"/>
      <c r="L34" s="168"/>
      <c r="M34" s="168"/>
      <c r="N34" s="168"/>
      <c r="O34" s="168"/>
      <c r="P34" s="168"/>
    </row>
    <row r="35" spans="1:16" x14ac:dyDescent="0.15">
      <c r="A35" s="51"/>
      <c r="B35" s="168"/>
      <c r="C35" s="168"/>
      <c r="D35" s="168"/>
      <c r="E35" s="168"/>
      <c r="F35" s="168"/>
      <c r="G35" s="168"/>
      <c r="H35" s="168"/>
      <c r="I35" s="168"/>
      <c r="J35" s="341"/>
      <c r="K35" s="168"/>
      <c r="L35" s="168"/>
      <c r="M35" s="168"/>
      <c r="N35" s="168"/>
      <c r="O35" s="168"/>
      <c r="P35" s="168"/>
    </row>
    <row r="36" spans="1:16" x14ac:dyDescent="0.15">
      <c r="A36" s="51"/>
      <c r="B36" s="168"/>
      <c r="C36" s="168"/>
      <c r="D36" s="168"/>
      <c r="E36" s="168"/>
      <c r="F36" s="168"/>
      <c r="G36" s="168"/>
      <c r="H36" s="168"/>
      <c r="I36" s="168"/>
      <c r="J36" s="341"/>
      <c r="K36" s="168"/>
      <c r="L36" s="168"/>
      <c r="M36" s="168"/>
      <c r="N36" s="168"/>
      <c r="O36" s="168"/>
      <c r="P36" s="168"/>
    </row>
    <row r="37" spans="1:16" x14ac:dyDescent="0.15">
      <c r="A37" s="51"/>
      <c r="B37" s="168"/>
      <c r="C37" s="168"/>
      <c r="D37" s="168"/>
      <c r="E37" s="168"/>
      <c r="F37" s="168"/>
      <c r="G37" s="168"/>
      <c r="H37" s="168"/>
      <c r="I37" s="168"/>
      <c r="J37" s="341"/>
      <c r="K37" s="168"/>
      <c r="L37" s="168"/>
      <c r="M37" s="168"/>
      <c r="N37" s="168"/>
      <c r="O37" s="168"/>
      <c r="P37" s="168"/>
    </row>
    <row r="38" spans="1:16" x14ac:dyDescent="0.15">
      <c r="A38" s="51"/>
      <c r="B38" s="168"/>
      <c r="C38" s="168"/>
      <c r="D38" s="168"/>
      <c r="E38" s="168"/>
      <c r="F38" s="168"/>
      <c r="G38" s="168"/>
      <c r="H38" s="168"/>
      <c r="I38" s="168"/>
      <c r="J38" s="341"/>
      <c r="K38" s="168"/>
      <c r="L38" s="168"/>
      <c r="M38" s="168"/>
      <c r="N38" s="168"/>
      <c r="O38" s="168"/>
      <c r="P38" s="168"/>
    </row>
    <row r="39" spans="1:16" x14ac:dyDescent="0.15">
      <c r="A39" s="51"/>
      <c r="B39" s="168"/>
      <c r="C39" s="168"/>
      <c r="D39" s="168"/>
      <c r="E39" s="168"/>
      <c r="F39" s="168"/>
      <c r="G39" s="168"/>
      <c r="H39" s="168"/>
      <c r="I39" s="168"/>
      <c r="J39" s="341"/>
      <c r="K39" s="168"/>
      <c r="L39" s="168"/>
      <c r="M39" s="168"/>
      <c r="N39" s="168"/>
      <c r="O39" s="168"/>
      <c r="P39" s="168"/>
    </row>
    <row r="40" spans="1:16" x14ac:dyDescent="0.15">
      <c r="A40" s="51"/>
      <c r="B40" s="168"/>
      <c r="C40" s="168"/>
      <c r="D40" s="168"/>
      <c r="E40" s="168"/>
      <c r="F40" s="168"/>
      <c r="G40" s="168"/>
      <c r="H40" s="168"/>
      <c r="I40" s="168"/>
      <c r="J40" s="341"/>
      <c r="K40" s="168"/>
      <c r="L40" s="168"/>
      <c r="M40" s="168"/>
      <c r="N40" s="168"/>
      <c r="O40" s="168"/>
      <c r="P40" s="168"/>
    </row>
  </sheetData>
  <mergeCells count="8">
    <mergeCell ref="A1:I1"/>
    <mergeCell ref="K1:P1"/>
    <mergeCell ref="B3:I3"/>
    <mergeCell ref="K3:P3"/>
    <mergeCell ref="D4:F4"/>
    <mergeCell ref="G4:I4"/>
    <mergeCell ref="K4:M4"/>
    <mergeCell ref="N4:P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verticalDpi="300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A10" zoomScaleNormal="100" workbookViewId="0">
      <selection activeCell="A13" sqref="A13"/>
    </sheetView>
  </sheetViews>
  <sheetFormatPr defaultRowHeight="13.5" x14ac:dyDescent="0.15"/>
  <cols>
    <col min="1" max="1" width="14.5546875" style="214" customWidth="1"/>
    <col min="2" max="4" width="11.88671875" style="214" customWidth="1"/>
    <col min="5" max="5" width="11.88671875" style="212" customWidth="1"/>
    <col min="6" max="6" width="11.88671875" style="55" customWidth="1"/>
    <col min="7" max="7" width="11.88671875" style="288" customWidth="1"/>
    <col min="8" max="8" width="2.77734375" style="288" customWidth="1"/>
    <col min="9" max="10" width="11.33203125" style="55" customWidth="1"/>
    <col min="11" max="11" width="11.33203125" style="288" customWidth="1"/>
    <col min="12" max="12" width="11.33203125" style="287" customWidth="1"/>
    <col min="13" max="13" width="11.33203125" style="55" customWidth="1"/>
    <col min="14" max="14" width="11.33203125" style="288" customWidth="1"/>
    <col min="15" max="19" width="8.88671875" style="58"/>
    <col min="20" max="20" width="5.33203125" style="58" customWidth="1"/>
    <col min="21" max="16384" width="8.88671875" style="58"/>
  </cols>
  <sheetData>
    <row r="1" spans="1:14" s="379" customFormat="1" ht="45" customHeight="1" x14ac:dyDescent="0.25">
      <c r="A1" s="666" t="s">
        <v>201</v>
      </c>
      <c r="B1" s="666"/>
      <c r="C1" s="666"/>
      <c r="D1" s="666"/>
      <c r="E1" s="666"/>
      <c r="F1" s="666"/>
      <c r="G1" s="666"/>
      <c r="H1" s="380"/>
      <c r="I1" s="646" t="s">
        <v>200</v>
      </c>
      <c r="J1" s="646"/>
      <c r="K1" s="646"/>
      <c r="L1" s="646"/>
      <c r="M1" s="646"/>
      <c r="N1" s="646"/>
    </row>
    <row r="2" spans="1:14" s="215" customFormat="1" ht="25.5" customHeight="1" thickBot="1" x14ac:dyDescent="0.2">
      <c r="A2" s="328" t="s">
        <v>199</v>
      </c>
      <c r="B2" s="328"/>
      <c r="C2" s="328"/>
      <c r="D2" s="328"/>
      <c r="E2" s="378"/>
      <c r="F2" s="375"/>
      <c r="G2" s="92"/>
      <c r="H2" s="377"/>
      <c r="I2" s="375"/>
      <c r="J2" s="375"/>
      <c r="K2" s="92"/>
      <c r="L2" s="376"/>
      <c r="M2" s="375"/>
      <c r="N2" s="323" t="s">
        <v>175</v>
      </c>
    </row>
    <row r="3" spans="1:14" s="223" customFormat="1" ht="16.5" customHeight="1" thickTop="1" x14ac:dyDescent="0.15">
      <c r="A3" s="205" t="s">
        <v>198</v>
      </c>
      <c r="B3" s="670" t="s">
        <v>197</v>
      </c>
      <c r="C3" s="670"/>
      <c r="D3" s="671"/>
      <c r="E3" s="699" t="s">
        <v>196</v>
      </c>
      <c r="F3" s="699"/>
      <c r="G3" s="699"/>
      <c r="H3" s="226"/>
      <c r="I3" s="699" t="s">
        <v>195</v>
      </c>
      <c r="J3" s="699"/>
      <c r="K3" s="699"/>
      <c r="L3" s="700" t="s">
        <v>194</v>
      </c>
      <c r="M3" s="699"/>
      <c r="N3" s="699"/>
    </row>
    <row r="4" spans="1:14" s="223" customFormat="1" ht="15.95" customHeight="1" x14ac:dyDescent="0.15">
      <c r="A4" s="200" t="s">
        <v>77</v>
      </c>
      <c r="B4" s="694" t="s">
        <v>193</v>
      </c>
      <c r="C4" s="694"/>
      <c r="D4" s="695"/>
      <c r="E4" s="696" t="s">
        <v>192</v>
      </c>
      <c r="F4" s="696"/>
      <c r="G4" s="696"/>
      <c r="H4" s="226"/>
      <c r="I4" s="697" t="s">
        <v>191</v>
      </c>
      <c r="J4" s="697"/>
      <c r="K4" s="697"/>
      <c r="L4" s="698" t="s">
        <v>190</v>
      </c>
      <c r="M4" s="697"/>
      <c r="N4" s="697"/>
    </row>
    <row r="5" spans="1:14" s="223" customFormat="1" ht="15.95" customHeight="1" x14ac:dyDescent="0.15">
      <c r="A5" s="200" t="s">
        <v>189</v>
      </c>
      <c r="B5" s="374" t="s">
        <v>187</v>
      </c>
      <c r="C5" s="86" t="s">
        <v>91</v>
      </c>
      <c r="D5" s="233"/>
      <c r="E5" s="374" t="s">
        <v>188</v>
      </c>
      <c r="F5" s="79" t="s">
        <v>91</v>
      </c>
      <c r="G5" s="310"/>
      <c r="H5" s="196"/>
      <c r="I5" s="374" t="s">
        <v>187</v>
      </c>
      <c r="J5" s="86" t="s">
        <v>91</v>
      </c>
      <c r="K5" s="310"/>
      <c r="L5" s="373" t="s">
        <v>187</v>
      </c>
      <c r="M5" s="86" t="s">
        <v>91</v>
      </c>
      <c r="N5" s="310"/>
    </row>
    <row r="6" spans="1:14" s="223" customFormat="1" ht="15.95" customHeight="1" x14ac:dyDescent="0.15">
      <c r="A6" s="198" t="s">
        <v>16</v>
      </c>
      <c r="B6" s="372" t="s">
        <v>73</v>
      </c>
      <c r="C6" s="194" t="s">
        <v>90</v>
      </c>
      <c r="D6" s="359" t="s">
        <v>89</v>
      </c>
      <c r="E6" s="372" t="s">
        <v>73</v>
      </c>
      <c r="F6" s="195" t="s">
        <v>140</v>
      </c>
      <c r="G6" s="310" t="s">
        <v>137</v>
      </c>
      <c r="H6" s="196"/>
      <c r="I6" s="372" t="s">
        <v>73</v>
      </c>
      <c r="J6" s="194" t="s">
        <v>90</v>
      </c>
      <c r="K6" s="357" t="s">
        <v>89</v>
      </c>
      <c r="L6" s="358" t="s">
        <v>73</v>
      </c>
      <c r="M6" s="194" t="s">
        <v>90</v>
      </c>
      <c r="N6" s="357" t="s">
        <v>89</v>
      </c>
    </row>
    <row r="7" spans="1:14" s="223" customFormat="1" ht="41.25" customHeight="1" x14ac:dyDescent="0.15">
      <c r="A7" s="200">
        <v>2013</v>
      </c>
      <c r="B7" s="355">
        <v>56.22</v>
      </c>
      <c r="C7" s="355">
        <v>33.700000000000003</v>
      </c>
      <c r="D7" s="336">
        <v>60.1</v>
      </c>
      <c r="E7" s="355">
        <v>48.3</v>
      </c>
      <c r="F7" s="355">
        <v>43.2</v>
      </c>
      <c r="G7" s="336">
        <v>89.2</v>
      </c>
      <c r="H7" s="354"/>
      <c r="I7" s="180">
        <v>3.85</v>
      </c>
      <c r="J7" s="180">
        <v>7.39</v>
      </c>
      <c r="K7" s="336">
        <v>191.9</v>
      </c>
      <c r="L7" s="180">
        <v>4</v>
      </c>
      <c r="M7" s="180">
        <v>1.78</v>
      </c>
      <c r="N7" s="180">
        <v>44.6</v>
      </c>
    </row>
    <row r="8" spans="1:14" s="223" customFormat="1" ht="41.25" customHeight="1" x14ac:dyDescent="0.15">
      <c r="A8" s="200">
        <v>2014</v>
      </c>
      <c r="B8" s="355">
        <v>106.39999999999999</v>
      </c>
      <c r="C8" s="355">
        <v>46</v>
      </c>
      <c r="D8" s="355">
        <v>43</v>
      </c>
      <c r="E8" s="355">
        <v>198.80999999999997</v>
      </c>
      <c r="F8" s="355">
        <v>232</v>
      </c>
      <c r="G8" s="355">
        <v>117</v>
      </c>
      <c r="H8" s="355"/>
      <c r="I8" s="355">
        <v>1.1000000000000001</v>
      </c>
      <c r="J8" s="355">
        <v>4</v>
      </c>
      <c r="K8" s="355">
        <v>363</v>
      </c>
      <c r="L8" s="180">
        <v>0</v>
      </c>
      <c r="M8" s="180">
        <v>0</v>
      </c>
      <c r="N8" s="180">
        <v>0</v>
      </c>
    </row>
    <row r="9" spans="1:14" s="223" customFormat="1" ht="41.25" customHeight="1" x14ac:dyDescent="0.15">
      <c r="A9" s="200">
        <v>2015</v>
      </c>
      <c r="B9" s="371">
        <v>36.1</v>
      </c>
      <c r="C9" s="371">
        <v>19.600000000000001</v>
      </c>
      <c r="D9" s="371">
        <v>54.29362880886427</v>
      </c>
      <c r="E9" s="371">
        <v>44.6</v>
      </c>
      <c r="F9" s="371">
        <v>43.800000000000004</v>
      </c>
      <c r="G9" s="371">
        <v>98.206278026905835</v>
      </c>
      <c r="H9" s="371"/>
      <c r="I9" s="371">
        <v>0.49</v>
      </c>
      <c r="J9" s="371">
        <v>1.67</v>
      </c>
      <c r="K9" s="371">
        <v>340.81632653061223</v>
      </c>
      <c r="L9" s="180">
        <v>0</v>
      </c>
      <c r="M9" s="180">
        <v>0</v>
      </c>
      <c r="N9" s="180">
        <v>0</v>
      </c>
    </row>
    <row r="10" spans="1:14" s="223" customFormat="1" ht="41.25" customHeight="1" x14ac:dyDescent="0.15">
      <c r="A10" s="12">
        <v>2016</v>
      </c>
      <c r="B10" s="369">
        <v>41.099999999999994</v>
      </c>
      <c r="C10" s="369">
        <v>19.240000000000002</v>
      </c>
      <c r="D10" s="369">
        <v>46.77</v>
      </c>
      <c r="E10" s="369">
        <v>60.74</v>
      </c>
      <c r="F10" s="369">
        <v>71.709999999999994</v>
      </c>
      <c r="G10" s="369">
        <v>118.06</v>
      </c>
      <c r="H10" s="369"/>
      <c r="I10" s="369">
        <v>0.64</v>
      </c>
      <c r="J10" s="369">
        <v>1.88</v>
      </c>
      <c r="K10" s="369">
        <v>316.60000000000002</v>
      </c>
      <c r="L10" s="370">
        <v>0</v>
      </c>
      <c r="M10" s="370">
        <v>0</v>
      </c>
      <c r="N10" s="370">
        <v>0</v>
      </c>
    </row>
    <row r="11" spans="1:14" s="223" customFormat="1" ht="41.25" customHeight="1" x14ac:dyDescent="0.15">
      <c r="A11" s="12">
        <v>2017</v>
      </c>
      <c r="B11" s="369">
        <v>23.330000000000002</v>
      </c>
      <c r="C11" s="369">
        <v>10.64</v>
      </c>
      <c r="D11" s="369">
        <v>45.62</v>
      </c>
      <c r="E11" s="369">
        <v>34.81</v>
      </c>
      <c r="F11" s="369">
        <v>46.07</v>
      </c>
      <c r="G11" s="369">
        <v>132.32</v>
      </c>
      <c r="H11" s="369"/>
      <c r="I11" s="369">
        <v>3.3</v>
      </c>
      <c r="J11" s="369">
        <v>1.04</v>
      </c>
      <c r="K11" s="369">
        <v>314.89999999999998</v>
      </c>
      <c r="L11" s="369">
        <v>0</v>
      </c>
      <c r="M11" s="369">
        <v>0</v>
      </c>
      <c r="N11" s="369">
        <v>0</v>
      </c>
    </row>
    <row r="12" spans="1:14" s="223" customFormat="1" ht="41.25" customHeight="1" x14ac:dyDescent="0.15">
      <c r="A12" s="12">
        <v>2018</v>
      </c>
      <c r="B12" s="369">
        <v>24.63</v>
      </c>
      <c r="C12" s="369">
        <v>13.88</v>
      </c>
      <c r="D12" s="369">
        <v>56.354039788875397</v>
      </c>
      <c r="E12" s="369">
        <v>159.47999999999999</v>
      </c>
      <c r="F12" s="369">
        <v>165</v>
      </c>
      <c r="G12" s="369">
        <v>103.4612490594432</v>
      </c>
      <c r="H12" s="369"/>
      <c r="I12" s="369">
        <v>2.12</v>
      </c>
      <c r="J12" s="369">
        <v>4.6000000000000005</v>
      </c>
      <c r="K12" s="369">
        <v>216.98113207547172</v>
      </c>
      <c r="L12" s="369">
        <v>0.31</v>
      </c>
      <c r="M12" s="369">
        <v>0.21</v>
      </c>
      <c r="N12" s="369">
        <v>67.741935483870961</v>
      </c>
    </row>
    <row r="13" spans="1:14" s="367" customFormat="1" ht="41.25" customHeight="1" x14ac:dyDescent="0.15">
      <c r="A13" s="220">
        <v>2019</v>
      </c>
      <c r="B13" s="394">
        <v>24</v>
      </c>
      <c r="C13" s="368">
        <f>SUM(C14:C20)</f>
        <v>17.28</v>
      </c>
      <c r="D13" s="368">
        <f t="shared" ref="D13:G13" si="0">SUM(D14:D20)</f>
        <v>504</v>
      </c>
      <c r="E13" s="368">
        <f t="shared" si="0"/>
        <v>161</v>
      </c>
      <c r="F13" s="368">
        <f t="shared" si="0"/>
        <v>162.61000000000001</v>
      </c>
      <c r="G13" s="368">
        <f t="shared" si="0"/>
        <v>707</v>
      </c>
      <c r="H13" s="368"/>
      <c r="I13" s="394">
        <v>2</v>
      </c>
      <c r="J13" s="368">
        <f>SUM(J14:J20)</f>
        <v>3.6360000000000001</v>
      </c>
      <c r="K13" s="368">
        <f t="shared" ref="K13:N13" si="1">SUM(K14:K20)</f>
        <v>1260</v>
      </c>
      <c r="L13" s="368">
        <f t="shared" si="1"/>
        <v>0.31</v>
      </c>
      <c r="M13" s="368">
        <f t="shared" si="1"/>
        <v>0</v>
      </c>
      <c r="N13" s="368">
        <f t="shared" si="1"/>
        <v>0</v>
      </c>
    </row>
    <row r="14" spans="1:14" s="223" customFormat="1" ht="41.25" customHeight="1" x14ac:dyDescent="0.15">
      <c r="A14" s="218" t="s">
        <v>66</v>
      </c>
      <c r="B14" s="395">
        <v>2.4900000000000002</v>
      </c>
      <c r="C14" s="366">
        <f>B14*D14*10/1000</f>
        <v>1.7928000000000002</v>
      </c>
      <c r="D14" s="295">
        <v>72</v>
      </c>
      <c r="E14" s="382">
        <v>36.840000000000003</v>
      </c>
      <c r="F14" s="295">
        <f>E14*G14*10/1000</f>
        <v>37.208400000000005</v>
      </c>
      <c r="G14" s="366">
        <v>101</v>
      </c>
      <c r="H14" s="333"/>
      <c r="I14" s="382">
        <v>0.46</v>
      </c>
      <c r="J14" s="295">
        <f>I14*K14*10/1000</f>
        <v>0.82799999999999996</v>
      </c>
      <c r="K14" s="295">
        <v>180</v>
      </c>
      <c r="L14" s="382">
        <v>0</v>
      </c>
      <c r="M14" s="295">
        <v>0</v>
      </c>
      <c r="N14" s="295">
        <v>0</v>
      </c>
    </row>
    <row r="15" spans="1:14" s="223" customFormat="1" ht="41.25" customHeight="1" x14ac:dyDescent="0.15">
      <c r="A15" s="218" t="s">
        <v>65</v>
      </c>
      <c r="B15" s="382">
        <v>6.07</v>
      </c>
      <c r="C15" s="366">
        <f t="shared" ref="C15:C20" si="2">B15*D15*10/1000</f>
        <v>4.370400000000001</v>
      </c>
      <c r="D15" s="295">
        <v>72</v>
      </c>
      <c r="E15" s="382">
        <v>18.760000000000002</v>
      </c>
      <c r="F15" s="295">
        <f t="shared" ref="F15:F20" si="3">E15*G15*10/1000</f>
        <v>18.947600000000001</v>
      </c>
      <c r="G15" s="295">
        <v>101</v>
      </c>
      <c r="H15" s="333"/>
      <c r="I15" s="382">
        <v>0.41</v>
      </c>
      <c r="J15" s="295">
        <f t="shared" ref="J15:J20" si="4">I15*K15*10/1000</f>
        <v>0.73799999999999999</v>
      </c>
      <c r="K15" s="295">
        <v>180</v>
      </c>
      <c r="L15" s="382">
        <v>0</v>
      </c>
      <c r="M15" s="295">
        <v>0</v>
      </c>
      <c r="N15" s="295">
        <v>0</v>
      </c>
    </row>
    <row r="16" spans="1:14" s="223" customFormat="1" ht="41.25" customHeight="1" x14ac:dyDescent="0.15">
      <c r="A16" s="218" t="s">
        <v>64</v>
      </c>
      <c r="B16" s="395">
        <v>1.72</v>
      </c>
      <c r="C16" s="366">
        <f t="shared" si="2"/>
        <v>1.2384000000000002</v>
      </c>
      <c r="D16" s="295">
        <v>72</v>
      </c>
      <c r="E16" s="382">
        <v>28.88</v>
      </c>
      <c r="F16" s="295">
        <f t="shared" si="3"/>
        <v>29.168800000000005</v>
      </c>
      <c r="G16" s="366">
        <v>101</v>
      </c>
      <c r="H16" s="333"/>
      <c r="I16" s="382">
        <v>0.03</v>
      </c>
      <c r="J16" s="295">
        <f t="shared" si="4"/>
        <v>5.3999999999999992E-2</v>
      </c>
      <c r="K16" s="295">
        <v>180</v>
      </c>
      <c r="L16" s="382">
        <v>0</v>
      </c>
      <c r="M16" s="295">
        <v>0</v>
      </c>
      <c r="N16" s="295">
        <v>0</v>
      </c>
    </row>
    <row r="17" spans="1:16" s="223" customFormat="1" ht="41.25" customHeight="1" x14ac:dyDescent="0.15">
      <c r="A17" s="218" t="s">
        <v>63</v>
      </c>
      <c r="B17" s="395">
        <v>2.96</v>
      </c>
      <c r="C17" s="366">
        <f t="shared" si="2"/>
        <v>2.1311999999999998</v>
      </c>
      <c r="D17" s="295">
        <v>72</v>
      </c>
      <c r="E17" s="382">
        <v>17.690000000000001</v>
      </c>
      <c r="F17" s="295">
        <f t="shared" si="3"/>
        <v>17.866900000000001</v>
      </c>
      <c r="G17" s="295">
        <v>101</v>
      </c>
      <c r="H17" s="333"/>
      <c r="I17" s="382">
        <v>0.18</v>
      </c>
      <c r="J17" s="295">
        <f t="shared" si="4"/>
        <v>0.32400000000000001</v>
      </c>
      <c r="K17" s="295">
        <v>180</v>
      </c>
      <c r="L17" s="382">
        <v>0.31</v>
      </c>
      <c r="M17" s="295">
        <v>0</v>
      </c>
      <c r="N17" s="295">
        <v>0</v>
      </c>
    </row>
    <row r="18" spans="1:16" s="223" customFormat="1" ht="41.25" customHeight="1" x14ac:dyDescent="0.15">
      <c r="A18" s="218" t="s">
        <v>62</v>
      </c>
      <c r="B18" s="382">
        <v>4.79</v>
      </c>
      <c r="C18" s="366">
        <f t="shared" si="2"/>
        <v>3.4488000000000003</v>
      </c>
      <c r="D18" s="295">
        <v>72</v>
      </c>
      <c r="E18" s="382">
        <v>25.27</v>
      </c>
      <c r="F18" s="295">
        <f t="shared" si="3"/>
        <v>25.5227</v>
      </c>
      <c r="G18" s="366">
        <v>101</v>
      </c>
      <c r="H18" s="333"/>
      <c r="I18" s="395">
        <v>0.32</v>
      </c>
      <c r="J18" s="295">
        <f t="shared" si="4"/>
        <v>0.57599999999999996</v>
      </c>
      <c r="K18" s="295">
        <v>180</v>
      </c>
      <c r="L18" s="382">
        <v>0</v>
      </c>
      <c r="M18" s="295">
        <v>0</v>
      </c>
      <c r="N18" s="295">
        <v>0</v>
      </c>
    </row>
    <row r="19" spans="1:16" s="223" customFormat="1" ht="41.25" customHeight="1" x14ac:dyDescent="0.15">
      <c r="A19" s="218" t="s">
        <v>61</v>
      </c>
      <c r="B19" s="382">
        <v>3.45</v>
      </c>
      <c r="C19" s="366">
        <f t="shared" si="2"/>
        <v>2.484</v>
      </c>
      <c r="D19" s="295">
        <v>72</v>
      </c>
      <c r="E19" s="382">
        <v>16.46</v>
      </c>
      <c r="F19" s="295">
        <f t="shared" si="3"/>
        <v>16.624599999999997</v>
      </c>
      <c r="G19" s="295">
        <v>101</v>
      </c>
      <c r="H19" s="333"/>
      <c r="I19" s="382">
        <v>0.34</v>
      </c>
      <c r="J19" s="295">
        <f t="shared" si="4"/>
        <v>0.61199999999999999</v>
      </c>
      <c r="K19" s="295">
        <v>180</v>
      </c>
      <c r="L19" s="382">
        <v>0</v>
      </c>
      <c r="M19" s="295">
        <v>0</v>
      </c>
      <c r="N19" s="295">
        <v>0</v>
      </c>
    </row>
    <row r="20" spans="1:16" s="223" customFormat="1" ht="41.25" customHeight="1" thickBot="1" x14ac:dyDescent="0.2">
      <c r="A20" s="217" t="s">
        <v>60</v>
      </c>
      <c r="B20" s="398">
        <v>2.52</v>
      </c>
      <c r="C20" s="365">
        <f t="shared" si="2"/>
        <v>1.8144</v>
      </c>
      <c r="D20" s="293">
        <v>72</v>
      </c>
      <c r="E20" s="385">
        <v>17.100000000000001</v>
      </c>
      <c r="F20" s="293">
        <f t="shared" si="3"/>
        <v>17.271000000000001</v>
      </c>
      <c r="G20" s="365">
        <v>101</v>
      </c>
      <c r="H20" s="346"/>
      <c r="I20" s="385">
        <v>0.28000000000000003</v>
      </c>
      <c r="J20" s="293">
        <f t="shared" si="4"/>
        <v>0.504</v>
      </c>
      <c r="K20" s="293">
        <v>180</v>
      </c>
      <c r="L20" s="385">
        <v>0</v>
      </c>
      <c r="M20" s="293">
        <v>0</v>
      </c>
      <c r="N20" s="293">
        <v>0</v>
      </c>
    </row>
    <row r="21" spans="1:16" ht="12" customHeight="1" thickTop="1" x14ac:dyDescent="0.15">
      <c r="A21" s="170" t="s">
        <v>186</v>
      </c>
      <c r="B21" s="60"/>
      <c r="C21" s="60"/>
      <c r="D21" s="60"/>
      <c r="E21" s="60"/>
      <c r="F21" s="59"/>
      <c r="G21" s="60"/>
      <c r="H21" s="59"/>
      <c r="I21" s="61"/>
      <c r="J21" s="59"/>
      <c r="K21" s="59"/>
      <c r="L21" s="59"/>
      <c r="M21" s="59"/>
      <c r="N21" s="60"/>
      <c r="O21" s="60"/>
      <c r="P21" s="59"/>
    </row>
    <row r="22" spans="1:16" ht="15.75" customHeight="1" x14ac:dyDescent="0.15">
      <c r="A22" s="67"/>
      <c r="B22" s="67"/>
      <c r="C22" s="67"/>
      <c r="D22" s="67"/>
      <c r="E22" s="364"/>
      <c r="F22" s="54"/>
      <c r="G22" s="96"/>
      <c r="H22" s="96"/>
      <c r="I22" s="54"/>
      <c r="J22" s="54"/>
      <c r="K22" s="96"/>
      <c r="L22" s="342"/>
      <c r="M22" s="54"/>
      <c r="N22" s="96"/>
    </row>
  </sheetData>
  <mergeCells count="10">
    <mergeCell ref="B4:D4"/>
    <mergeCell ref="E4:G4"/>
    <mergeCell ref="I4:K4"/>
    <mergeCell ref="L4:N4"/>
    <mergeCell ref="A1:G1"/>
    <mergeCell ref="I1:N1"/>
    <mergeCell ref="B3:D3"/>
    <mergeCell ref="E3:G3"/>
    <mergeCell ref="I3:K3"/>
    <mergeCell ref="L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topLeftCell="A10" zoomScaleNormal="100" workbookViewId="0">
      <selection activeCell="A13" sqref="A13"/>
    </sheetView>
  </sheetViews>
  <sheetFormatPr defaultColWidth="6.5546875" defaultRowHeight="13.5" x14ac:dyDescent="0.15"/>
  <cols>
    <col min="1" max="1" width="9" style="496" customWidth="1"/>
    <col min="2" max="2" width="6.88671875" style="496" customWidth="1"/>
    <col min="3" max="3" width="9.109375" style="496" customWidth="1"/>
    <col min="4" max="4" width="6.5546875" style="496" customWidth="1"/>
    <col min="5" max="5" width="7.44140625" style="496" customWidth="1"/>
    <col min="6" max="6" width="7.5546875" style="496" customWidth="1"/>
    <col min="7" max="12" width="6.5546875" style="496" customWidth="1"/>
    <col min="13" max="13" width="2" style="576" customWidth="1"/>
    <col min="14" max="15" width="5.77734375" style="496" customWidth="1"/>
    <col min="16" max="16" width="6.21875" style="496" customWidth="1"/>
    <col min="17" max="17" width="4.21875" style="496" customWidth="1"/>
    <col min="18" max="18" width="5.21875" style="496" customWidth="1"/>
    <col min="19" max="19" width="4.33203125" style="496" customWidth="1"/>
    <col min="20" max="24" width="5.77734375" style="496" customWidth="1"/>
    <col min="25" max="25" width="6.33203125" style="496" customWidth="1"/>
    <col min="26" max="246" width="8.88671875" style="496" customWidth="1"/>
    <col min="247" max="247" width="9" style="496" customWidth="1"/>
    <col min="248" max="248" width="6.88671875" style="496" customWidth="1"/>
    <col min="249" max="249" width="9.109375" style="496" customWidth="1"/>
    <col min="250" max="250" width="6.5546875" style="496" customWidth="1"/>
    <col min="251" max="251" width="7.44140625" style="496" customWidth="1"/>
    <col min="252" max="16384" width="6.5546875" style="496"/>
  </cols>
  <sheetData>
    <row r="1" spans="1:256" ht="50.25" customHeight="1" x14ac:dyDescent="0.15">
      <c r="A1" s="706" t="s">
        <v>260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495"/>
      <c r="N1" s="706" t="s">
        <v>261</v>
      </c>
      <c r="O1" s="706"/>
      <c r="P1" s="706"/>
      <c r="Q1" s="706"/>
      <c r="R1" s="706"/>
      <c r="S1" s="706"/>
      <c r="T1" s="706"/>
      <c r="U1" s="706"/>
      <c r="V1" s="706"/>
      <c r="W1" s="706"/>
      <c r="X1" s="706"/>
      <c r="Y1" s="706"/>
    </row>
    <row r="2" spans="1:256" ht="14.25" thickBot="1" x14ac:dyDescent="0.2">
      <c r="A2" s="497" t="s">
        <v>262</v>
      </c>
      <c r="B2" s="498"/>
      <c r="C2" s="499"/>
      <c r="D2" s="499"/>
      <c r="E2" s="499"/>
      <c r="F2" s="500"/>
      <c r="G2" s="499"/>
      <c r="H2" s="499"/>
      <c r="I2" s="500"/>
      <c r="J2" s="499"/>
      <c r="K2" s="499"/>
      <c r="L2" s="500"/>
      <c r="M2" s="501"/>
      <c r="N2" s="499"/>
      <c r="O2" s="499"/>
      <c r="P2" s="500"/>
      <c r="Q2" s="499"/>
      <c r="R2" s="499"/>
      <c r="S2" s="500"/>
      <c r="T2" s="500"/>
      <c r="U2" s="500"/>
      <c r="V2" s="500"/>
      <c r="W2" s="499"/>
      <c r="X2" s="499"/>
      <c r="Y2" s="502" t="s">
        <v>263</v>
      </c>
    </row>
    <row r="3" spans="1:256" ht="16.5" customHeight="1" thickTop="1" x14ac:dyDescent="0.15">
      <c r="A3" s="503" t="s">
        <v>264</v>
      </c>
      <c r="B3" s="707" t="s">
        <v>265</v>
      </c>
      <c r="C3" s="708"/>
      <c r="D3" s="709" t="s">
        <v>266</v>
      </c>
      <c r="E3" s="707"/>
      <c r="F3" s="708"/>
      <c r="G3" s="709" t="s">
        <v>267</v>
      </c>
      <c r="H3" s="707"/>
      <c r="I3" s="708"/>
      <c r="J3" s="709" t="s">
        <v>268</v>
      </c>
      <c r="K3" s="707"/>
      <c r="L3" s="707"/>
      <c r="M3" s="504"/>
      <c r="N3" s="707" t="s">
        <v>269</v>
      </c>
      <c r="O3" s="707"/>
      <c r="P3" s="708"/>
      <c r="Q3" s="709" t="s">
        <v>270</v>
      </c>
      <c r="R3" s="707"/>
      <c r="S3" s="708"/>
      <c r="T3" s="709" t="s">
        <v>271</v>
      </c>
      <c r="U3" s="707"/>
      <c r="V3" s="708"/>
      <c r="W3" s="709" t="s">
        <v>272</v>
      </c>
      <c r="X3" s="707"/>
      <c r="Y3" s="707"/>
    </row>
    <row r="4" spans="1:256" ht="16.5" customHeight="1" x14ac:dyDescent="0.15">
      <c r="A4" s="505" t="s">
        <v>273</v>
      </c>
      <c r="B4" s="702" t="s">
        <v>17</v>
      </c>
      <c r="C4" s="703"/>
      <c r="D4" s="701" t="s">
        <v>274</v>
      </c>
      <c r="E4" s="702"/>
      <c r="F4" s="703"/>
      <c r="G4" s="701" t="s">
        <v>275</v>
      </c>
      <c r="H4" s="702"/>
      <c r="I4" s="703"/>
      <c r="J4" s="704" t="s">
        <v>276</v>
      </c>
      <c r="K4" s="705"/>
      <c r="L4" s="705"/>
      <c r="M4" s="504"/>
      <c r="N4" s="702" t="s">
        <v>277</v>
      </c>
      <c r="O4" s="702"/>
      <c r="P4" s="703"/>
      <c r="Q4" s="701" t="s">
        <v>278</v>
      </c>
      <c r="R4" s="702"/>
      <c r="S4" s="703"/>
      <c r="T4" s="701" t="s">
        <v>279</v>
      </c>
      <c r="U4" s="702"/>
      <c r="V4" s="703"/>
      <c r="W4" s="701" t="s">
        <v>280</v>
      </c>
      <c r="X4" s="702"/>
      <c r="Y4" s="702"/>
    </row>
    <row r="5" spans="1:256" ht="16.5" customHeight="1" x14ac:dyDescent="0.15">
      <c r="A5" s="505" t="s">
        <v>281</v>
      </c>
      <c r="B5" s="505" t="s">
        <v>145</v>
      </c>
      <c r="C5" s="506" t="s">
        <v>91</v>
      </c>
      <c r="D5" s="505" t="s">
        <v>145</v>
      </c>
      <c r="E5" s="507" t="s">
        <v>91</v>
      </c>
      <c r="F5" s="508"/>
      <c r="G5" s="505" t="s">
        <v>145</v>
      </c>
      <c r="H5" s="507" t="s">
        <v>91</v>
      </c>
      <c r="I5" s="508"/>
      <c r="J5" s="509" t="s">
        <v>145</v>
      </c>
      <c r="K5" s="510" t="s">
        <v>91</v>
      </c>
      <c r="L5" s="511"/>
      <c r="M5" s="504"/>
      <c r="N5" s="512" t="s">
        <v>145</v>
      </c>
      <c r="O5" s="507" t="s">
        <v>91</v>
      </c>
      <c r="P5" s="508"/>
      <c r="Q5" s="505" t="s">
        <v>143</v>
      </c>
      <c r="R5" s="507" t="s">
        <v>91</v>
      </c>
      <c r="S5" s="508"/>
      <c r="T5" s="505" t="s">
        <v>143</v>
      </c>
      <c r="U5" s="507" t="s">
        <v>91</v>
      </c>
      <c r="V5" s="505"/>
      <c r="W5" s="505" t="s">
        <v>282</v>
      </c>
      <c r="X5" s="513" t="s">
        <v>91</v>
      </c>
      <c r="Y5" s="511"/>
    </row>
    <row r="6" spans="1:256" ht="16.5" customHeight="1" x14ac:dyDescent="0.15">
      <c r="A6" s="514" t="s">
        <v>16</v>
      </c>
      <c r="B6" s="515" t="s">
        <v>73</v>
      </c>
      <c r="C6" s="515" t="s">
        <v>283</v>
      </c>
      <c r="D6" s="515" t="s">
        <v>73</v>
      </c>
      <c r="E6" s="515" t="s">
        <v>283</v>
      </c>
      <c r="F6" s="516" t="s">
        <v>284</v>
      </c>
      <c r="G6" s="515" t="s">
        <v>73</v>
      </c>
      <c r="H6" s="515" t="s">
        <v>283</v>
      </c>
      <c r="I6" s="516" t="s">
        <v>284</v>
      </c>
      <c r="J6" s="515" t="s">
        <v>73</v>
      </c>
      <c r="K6" s="517" t="s">
        <v>283</v>
      </c>
      <c r="L6" s="518" t="s">
        <v>284</v>
      </c>
      <c r="M6" s="517"/>
      <c r="N6" s="515" t="s">
        <v>73</v>
      </c>
      <c r="O6" s="515" t="s">
        <v>283</v>
      </c>
      <c r="P6" s="516" t="s">
        <v>284</v>
      </c>
      <c r="Q6" s="515" t="s">
        <v>73</v>
      </c>
      <c r="R6" s="515" t="s">
        <v>283</v>
      </c>
      <c r="S6" s="516" t="s">
        <v>284</v>
      </c>
      <c r="T6" s="515" t="s">
        <v>73</v>
      </c>
      <c r="U6" s="515" t="s">
        <v>285</v>
      </c>
      <c r="V6" s="516" t="s">
        <v>284</v>
      </c>
      <c r="W6" s="515" t="s">
        <v>73</v>
      </c>
      <c r="X6" s="515" t="s">
        <v>285</v>
      </c>
      <c r="Y6" s="518" t="s">
        <v>284</v>
      </c>
    </row>
    <row r="7" spans="1:256" s="526" customFormat="1" ht="39.75" customHeight="1" x14ac:dyDescent="0.15">
      <c r="A7" s="519">
        <v>2013</v>
      </c>
      <c r="B7" s="520">
        <v>1087.3999999999999</v>
      </c>
      <c r="C7" s="521">
        <v>23393.899999999998</v>
      </c>
      <c r="D7" s="522">
        <v>1003.3</v>
      </c>
      <c r="E7" s="522">
        <v>22490</v>
      </c>
      <c r="F7" s="522">
        <v>2215</v>
      </c>
      <c r="G7" s="522">
        <v>30.400000000000002</v>
      </c>
      <c r="H7" s="522">
        <v>472.1</v>
      </c>
      <c r="I7" s="522">
        <v>1444.5</v>
      </c>
      <c r="J7" s="522">
        <v>7</v>
      </c>
      <c r="K7" s="522">
        <v>77</v>
      </c>
      <c r="L7" s="522">
        <v>1361.8</v>
      </c>
      <c r="M7" s="522"/>
      <c r="N7" s="522">
        <v>3.5999999999999996</v>
      </c>
      <c r="O7" s="522">
        <v>72.099999999999994</v>
      </c>
      <c r="P7" s="522">
        <v>1714</v>
      </c>
      <c r="Q7" s="523">
        <v>0</v>
      </c>
      <c r="R7" s="523">
        <v>0</v>
      </c>
      <c r="S7" s="523">
        <v>0</v>
      </c>
      <c r="T7" s="522">
        <v>4.0999999999999996</v>
      </c>
      <c r="U7" s="522">
        <v>32.799999999999997</v>
      </c>
      <c r="V7" s="522">
        <v>798.75</v>
      </c>
      <c r="W7" s="522">
        <v>39.000000000000007</v>
      </c>
      <c r="X7" s="522">
        <v>249.9</v>
      </c>
      <c r="Y7" s="522">
        <v>2002.1428571428571</v>
      </c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5"/>
      <c r="AW7" s="525"/>
      <c r="AX7" s="525"/>
      <c r="AY7" s="525"/>
      <c r="AZ7" s="525"/>
      <c r="BA7" s="525"/>
      <c r="BB7" s="525"/>
      <c r="BC7" s="525"/>
      <c r="BD7" s="525"/>
      <c r="BE7" s="525"/>
      <c r="BF7" s="525"/>
      <c r="BG7" s="525"/>
      <c r="BH7" s="525"/>
      <c r="BI7" s="525"/>
      <c r="BJ7" s="525"/>
      <c r="BK7" s="525"/>
      <c r="BL7" s="525"/>
      <c r="BM7" s="525"/>
      <c r="BN7" s="525"/>
      <c r="BO7" s="525"/>
      <c r="BP7" s="525"/>
      <c r="BQ7" s="525"/>
      <c r="BR7" s="525"/>
      <c r="BS7" s="525"/>
      <c r="BT7" s="525"/>
      <c r="BU7" s="525"/>
      <c r="BV7" s="525"/>
      <c r="BW7" s="525"/>
      <c r="BX7" s="525"/>
      <c r="BY7" s="525"/>
      <c r="BZ7" s="525"/>
      <c r="CA7" s="525"/>
      <c r="CB7" s="525"/>
      <c r="CC7" s="525"/>
      <c r="CD7" s="525"/>
      <c r="CE7" s="525"/>
      <c r="CF7" s="525"/>
      <c r="CG7" s="525"/>
      <c r="CH7" s="525"/>
      <c r="CI7" s="525"/>
      <c r="CJ7" s="525"/>
      <c r="CK7" s="525"/>
      <c r="CL7" s="525"/>
      <c r="CM7" s="525"/>
      <c r="CN7" s="525"/>
      <c r="CO7" s="525"/>
      <c r="CP7" s="525"/>
      <c r="CQ7" s="525"/>
      <c r="CR7" s="525"/>
      <c r="CS7" s="525"/>
      <c r="CT7" s="525"/>
      <c r="CU7" s="525"/>
      <c r="CV7" s="525"/>
      <c r="CW7" s="525"/>
      <c r="CX7" s="525"/>
      <c r="CY7" s="525"/>
      <c r="CZ7" s="525"/>
      <c r="DA7" s="525"/>
      <c r="DB7" s="525"/>
      <c r="DC7" s="525"/>
      <c r="DD7" s="525"/>
      <c r="DE7" s="525"/>
      <c r="DF7" s="525"/>
      <c r="DG7" s="525"/>
      <c r="DH7" s="525"/>
      <c r="DI7" s="525"/>
      <c r="DJ7" s="525"/>
      <c r="DK7" s="525"/>
      <c r="DL7" s="525"/>
      <c r="DM7" s="525"/>
      <c r="DN7" s="525"/>
      <c r="DO7" s="525"/>
      <c r="DP7" s="525"/>
      <c r="DQ7" s="525"/>
      <c r="DR7" s="525"/>
      <c r="DS7" s="525"/>
      <c r="DT7" s="525"/>
      <c r="DU7" s="525"/>
      <c r="DV7" s="525"/>
      <c r="DW7" s="525"/>
      <c r="DX7" s="525"/>
      <c r="DY7" s="525"/>
      <c r="DZ7" s="525"/>
      <c r="EA7" s="525"/>
      <c r="EB7" s="525"/>
      <c r="EC7" s="525"/>
      <c r="ED7" s="525"/>
      <c r="EE7" s="525"/>
      <c r="EF7" s="525"/>
      <c r="EG7" s="525"/>
      <c r="EH7" s="525"/>
      <c r="EI7" s="525"/>
      <c r="EJ7" s="525"/>
      <c r="EK7" s="525"/>
      <c r="EL7" s="525"/>
      <c r="EM7" s="525"/>
      <c r="EN7" s="525"/>
      <c r="EO7" s="525"/>
      <c r="EP7" s="525"/>
      <c r="EQ7" s="525"/>
      <c r="ER7" s="525"/>
      <c r="ES7" s="525"/>
      <c r="ET7" s="525"/>
      <c r="EU7" s="525"/>
      <c r="EV7" s="525"/>
      <c r="EW7" s="525"/>
      <c r="EX7" s="525"/>
      <c r="EY7" s="525"/>
      <c r="EZ7" s="525"/>
      <c r="FA7" s="525"/>
      <c r="FB7" s="525"/>
      <c r="FC7" s="525"/>
      <c r="FD7" s="525"/>
      <c r="FE7" s="525"/>
      <c r="FF7" s="525"/>
      <c r="FG7" s="525"/>
      <c r="FH7" s="525"/>
      <c r="FI7" s="525"/>
      <c r="FJ7" s="525"/>
      <c r="FK7" s="525"/>
      <c r="FL7" s="525"/>
      <c r="FM7" s="525"/>
      <c r="FN7" s="525"/>
      <c r="FO7" s="525"/>
      <c r="FP7" s="525"/>
      <c r="FQ7" s="525"/>
      <c r="FR7" s="525"/>
      <c r="FS7" s="525"/>
      <c r="FT7" s="525"/>
      <c r="FU7" s="525"/>
      <c r="FV7" s="525"/>
      <c r="FW7" s="525"/>
      <c r="FX7" s="525"/>
      <c r="FY7" s="525"/>
      <c r="FZ7" s="525"/>
      <c r="GA7" s="525"/>
      <c r="GB7" s="525"/>
      <c r="GC7" s="525"/>
      <c r="GD7" s="525"/>
      <c r="GE7" s="525"/>
      <c r="GF7" s="525"/>
      <c r="GG7" s="525"/>
      <c r="GH7" s="525"/>
      <c r="GI7" s="525"/>
      <c r="GJ7" s="525"/>
      <c r="GK7" s="525"/>
      <c r="GL7" s="525"/>
      <c r="GM7" s="525"/>
      <c r="GN7" s="525"/>
      <c r="GO7" s="525"/>
      <c r="GP7" s="525"/>
      <c r="GQ7" s="525"/>
      <c r="GR7" s="525"/>
      <c r="GS7" s="525"/>
      <c r="GT7" s="525"/>
      <c r="GU7" s="525"/>
      <c r="GV7" s="525"/>
      <c r="GW7" s="525"/>
      <c r="GX7" s="525"/>
      <c r="GY7" s="525"/>
      <c r="GZ7" s="525"/>
      <c r="HA7" s="525"/>
      <c r="HB7" s="525"/>
      <c r="HC7" s="525"/>
      <c r="HD7" s="525"/>
      <c r="HE7" s="525"/>
      <c r="HF7" s="525"/>
      <c r="HG7" s="525"/>
      <c r="HH7" s="525"/>
      <c r="HI7" s="525"/>
      <c r="HJ7" s="525"/>
      <c r="HK7" s="525"/>
      <c r="HL7" s="525"/>
      <c r="HM7" s="525"/>
      <c r="HN7" s="525"/>
      <c r="HO7" s="525"/>
      <c r="HP7" s="525"/>
      <c r="HQ7" s="525"/>
      <c r="HR7" s="525"/>
      <c r="HS7" s="525"/>
      <c r="HT7" s="525"/>
      <c r="HU7" s="525"/>
      <c r="HV7" s="525"/>
      <c r="HW7" s="525"/>
      <c r="HX7" s="525"/>
      <c r="HY7" s="525"/>
      <c r="HZ7" s="525"/>
      <c r="IA7" s="525"/>
      <c r="IB7" s="525"/>
      <c r="IC7" s="525"/>
      <c r="ID7" s="525"/>
      <c r="IE7" s="525"/>
      <c r="IF7" s="525"/>
      <c r="IG7" s="525"/>
      <c r="IH7" s="525"/>
      <c r="II7" s="525"/>
      <c r="IJ7" s="525"/>
      <c r="IK7" s="525"/>
      <c r="IL7" s="525"/>
      <c r="IM7" s="525"/>
      <c r="IN7" s="525"/>
      <c r="IO7" s="525"/>
      <c r="IP7" s="525"/>
      <c r="IQ7" s="525"/>
      <c r="IR7" s="525"/>
      <c r="IS7" s="525"/>
      <c r="IT7" s="525"/>
      <c r="IU7" s="525"/>
      <c r="IV7" s="525"/>
    </row>
    <row r="8" spans="1:256" s="526" customFormat="1" ht="39.75" customHeight="1" x14ac:dyDescent="0.15">
      <c r="A8" s="527">
        <v>2014</v>
      </c>
      <c r="B8" s="520">
        <v>1089.3699999999999</v>
      </c>
      <c r="C8" s="521">
        <v>23242.1</v>
      </c>
      <c r="D8" s="528">
        <v>1029.97</v>
      </c>
      <c r="E8" s="528">
        <v>22500</v>
      </c>
      <c r="F8" s="528">
        <v>2155</v>
      </c>
      <c r="G8" s="522">
        <v>26.3</v>
      </c>
      <c r="H8" s="529">
        <v>470</v>
      </c>
      <c r="I8" s="530">
        <v>1787</v>
      </c>
      <c r="J8" s="529">
        <v>5.3000000000000007</v>
      </c>
      <c r="K8" s="529">
        <v>67</v>
      </c>
      <c r="L8" s="530">
        <v>1206</v>
      </c>
      <c r="M8" s="529"/>
      <c r="N8" s="529">
        <v>3</v>
      </c>
      <c r="O8" s="529">
        <v>45.1</v>
      </c>
      <c r="P8" s="530">
        <v>500</v>
      </c>
      <c r="Q8" s="523">
        <v>0</v>
      </c>
      <c r="R8" s="523">
        <v>0</v>
      </c>
      <c r="S8" s="523">
        <v>0</v>
      </c>
      <c r="T8" s="529">
        <v>3</v>
      </c>
      <c r="U8" s="529">
        <v>18</v>
      </c>
      <c r="V8" s="529">
        <v>85.7</v>
      </c>
      <c r="W8" s="529">
        <v>21.8</v>
      </c>
      <c r="X8" s="529">
        <v>142</v>
      </c>
      <c r="Y8" s="531">
        <v>14015</v>
      </c>
      <c r="Z8" s="524"/>
      <c r="AA8" s="524"/>
      <c r="AB8" s="524"/>
      <c r="AC8" s="524"/>
      <c r="AD8" s="524"/>
      <c r="AE8" s="524"/>
      <c r="AF8" s="524"/>
      <c r="AG8" s="524"/>
      <c r="AH8" s="524"/>
      <c r="AI8" s="524"/>
      <c r="AJ8" s="525"/>
      <c r="AK8" s="525"/>
      <c r="AL8" s="525"/>
      <c r="AM8" s="525"/>
      <c r="AN8" s="525"/>
      <c r="AO8" s="525"/>
      <c r="AP8" s="525"/>
      <c r="AQ8" s="525"/>
      <c r="AR8" s="525"/>
      <c r="AS8" s="525"/>
      <c r="AT8" s="525"/>
      <c r="AU8" s="525"/>
      <c r="AV8" s="525"/>
      <c r="AW8" s="525"/>
      <c r="AX8" s="525"/>
      <c r="AY8" s="525"/>
      <c r="AZ8" s="525"/>
      <c r="BA8" s="525"/>
      <c r="BB8" s="525"/>
      <c r="BC8" s="525"/>
      <c r="BD8" s="525"/>
      <c r="BE8" s="525"/>
      <c r="BF8" s="525"/>
      <c r="BG8" s="525"/>
      <c r="BH8" s="525"/>
      <c r="BI8" s="525"/>
      <c r="BJ8" s="525"/>
      <c r="BK8" s="525"/>
      <c r="BL8" s="525"/>
      <c r="BM8" s="525"/>
      <c r="BN8" s="525"/>
      <c r="BO8" s="525"/>
      <c r="BP8" s="525"/>
      <c r="BQ8" s="525"/>
      <c r="BR8" s="525"/>
      <c r="BS8" s="525"/>
      <c r="BT8" s="525"/>
      <c r="BU8" s="525"/>
      <c r="BV8" s="525"/>
      <c r="BW8" s="525"/>
      <c r="BX8" s="525"/>
      <c r="BY8" s="525"/>
      <c r="BZ8" s="525"/>
      <c r="CA8" s="525"/>
      <c r="CB8" s="525"/>
      <c r="CC8" s="525"/>
      <c r="CD8" s="525"/>
      <c r="CE8" s="525"/>
      <c r="CF8" s="525"/>
      <c r="CG8" s="525"/>
      <c r="CH8" s="525"/>
      <c r="CI8" s="525"/>
      <c r="CJ8" s="525"/>
      <c r="CK8" s="525"/>
      <c r="CL8" s="525"/>
      <c r="CM8" s="525"/>
      <c r="CN8" s="525"/>
      <c r="CO8" s="525"/>
      <c r="CP8" s="525"/>
      <c r="CQ8" s="525"/>
      <c r="CR8" s="525"/>
      <c r="CS8" s="525"/>
      <c r="CT8" s="525"/>
      <c r="CU8" s="525"/>
      <c r="CV8" s="525"/>
      <c r="CW8" s="525"/>
      <c r="CX8" s="525"/>
      <c r="CY8" s="525"/>
      <c r="CZ8" s="525"/>
      <c r="DA8" s="525"/>
      <c r="DB8" s="525"/>
      <c r="DC8" s="525"/>
      <c r="DD8" s="525"/>
      <c r="DE8" s="525"/>
      <c r="DF8" s="525"/>
      <c r="DG8" s="525"/>
      <c r="DH8" s="525"/>
      <c r="DI8" s="525"/>
      <c r="DJ8" s="525"/>
      <c r="DK8" s="525"/>
      <c r="DL8" s="525"/>
      <c r="DM8" s="525"/>
      <c r="DN8" s="525"/>
      <c r="DO8" s="525"/>
      <c r="DP8" s="525"/>
      <c r="DQ8" s="525"/>
      <c r="DR8" s="525"/>
      <c r="DS8" s="525"/>
      <c r="DT8" s="525"/>
      <c r="DU8" s="525"/>
      <c r="DV8" s="525"/>
      <c r="DW8" s="525"/>
      <c r="DX8" s="525"/>
      <c r="DY8" s="525"/>
      <c r="DZ8" s="525"/>
      <c r="EA8" s="525"/>
      <c r="EB8" s="525"/>
      <c r="EC8" s="525"/>
      <c r="ED8" s="525"/>
      <c r="EE8" s="525"/>
      <c r="EF8" s="525"/>
      <c r="EG8" s="525"/>
      <c r="EH8" s="525"/>
      <c r="EI8" s="525"/>
      <c r="EJ8" s="525"/>
      <c r="EK8" s="525"/>
      <c r="EL8" s="525"/>
      <c r="EM8" s="525"/>
      <c r="EN8" s="525"/>
      <c r="EO8" s="525"/>
      <c r="EP8" s="525"/>
      <c r="EQ8" s="525"/>
      <c r="ER8" s="525"/>
      <c r="ES8" s="525"/>
      <c r="ET8" s="525"/>
      <c r="EU8" s="525"/>
      <c r="EV8" s="525"/>
      <c r="EW8" s="525"/>
      <c r="EX8" s="525"/>
      <c r="EY8" s="525"/>
      <c r="EZ8" s="525"/>
      <c r="FA8" s="525"/>
      <c r="FB8" s="525"/>
      <c r="FC8" s="525"/>
      <c r="FD8" s="525"/>
      <c r="FE8" s="525"/>
      <c r="FF8" s="525"/>
      <c r="FG8" s="525"/>
      <c r="FH8" s="525"/>
      <c r="FI8" s="525"/>
      <c r="FJ8" s="525"/>
      <c r="FK8" s="525"/>
      <c r="FL8" s="525"/>
      <c r="FM8" s="525"/>
      <c r="FN8" s="525"/>
      <c r="FO8" s="525"/>
      <c r="FP8" s="525"/>
      <c r="FQ8" s="525"/>
      <c r="FR8" s="525"/>
      <c r="FS8" s="525"/>
      <c r="FT8" s="525"/>
      <c r="FU8" s="525"/>
      <c r="FV8" s="525"/>
      <c r="FW8" s="525"/>
      <c r="FX8" s="525"/>
      <c r="FY8" s="525"/>
      <c r="FZ8" s="525"/>
      <c r="GA8" s="525"/>
      <c r="GB8" s="525"/>
      <c r="GC8" s="525"/>
      <c r="GD8" s="525"/>
      <c r="GE8" s="525"/>
      <c r="GF8" s="525"/>
      <c r="GG8" s="525"/>
      <c r="GH8" s="525"/>
      <c r="GI8" s="525"/>
      <c r="GJ8" s="525"/>
      <c r="GK8" s="525"/>
      <c r="GL8" s="525"/>
      <c r="GM8" s="525"/>
      <c r="GN8" s="525"/>
      <c r="GO8" s="525"/>
      <c r="GP8" s="525"/>
      <c r="GQ8" s="525"/>
      <c r="GR8" s="525"/>
      <c r="GS8" s="525"/>
      <c r="GT8" s="525"/>
      <c r="GU8" s="525"/>
      <c r="GV8" s="525"/>
      <c r="GW8" s="525"/>
      <c r="GX8" s="525"/>
      <c r="GY8" s="525"/>
      <c r="GZ8" s="525"/>
      <c r="HA8" s="525"/>
      <c r="HB8" s="525"/>
      <c r="HC8" s="525"/>
      <c r="HD8" s="525"/>
      <c r="HE8" s="525"/>
      <c r="HF8" s="525"/>
      <c r="HG8" s="525"/>
      <c r="HH8" s="525"/>
      <c r="HI8" s="525"/>
      <c r="HJ8" s="525"/>
      <c r="HK8" s="525"/>
      <c r="HL8" s="525"/>
      <c r="HM8" s="525"/>
      <c r="HN8" s="525"/>
      <c r="HO8" s="525"/>
      <c r="HP8" s="525"/>
      <c r="HQ8" s="525"/>
      <c r="HR8" s="525"/>
      <c r="HS8" s="525"/>
      <c r="HT8" s="525"/>
      <c r="HU8" s="525"/>
      <c r="HV8" s="525"/>
      <c r="HW8" s="525"/>
      <c r="HX8" s="525"/>
      <c r="HY8" s="525"/>
      <c r="HZ8" s="525"/>
      <c r="IA8" s="525"/>
      <c r="IB8" s="525"/>
      <c r="IC8" s="525"/>
      <c r="ID8" s="525"/>
      <c r="IE8" s="525"/>
      <c r="IF8" s="525"/>
      <c r="IG8" s="525"/>
      <c r="IH8" s="525"/>
      <c r="II8" s="525"/>
      <c r="IJ8" s="525"/>
      <c r="IK8" s="525"/>
      <c r="IL8" s="525"/>
      <c r="IM8" s="525"/>
      <c r="IN8" s="525"/>
      <c r="IO8" s="525"/>
      <c r="IP8" s="525"/>
      <c r="IQ8" s="525"/>
      <c r="IR8" s="525"/>
      <c r="IS8" s="525"/>
      <c r="IT8" s="525"/>
      <c r="IU8" s="525"/>
      <c r="IV8" s="525"/>
    </row>
    <row r="9" spans="1:256" s="533" customFormat="1" ht="39.75" customHeight="1" x14ac:dyDescent="0.15">
      <c r="A9" s="527">
        <v>2015</v>
      </c>
      <c r="B9" s="520">
        <v>1098.8999999999999</v>
      </c>
      <c r="C9" s="521">
        <v>27982.5</v>
      </c>
      <c r="D9" s="522">
        <v>1029</v>
      </c>
      <c r="E9" s="522">
        <v>27270</v>
      </c>
      <c r="F9" s="522">
        <v>2700</v>
      </c>
      <c r="G9" s="522">
        <v>25</v>
      </c>
      <c r="H9" s="529">
        <v>350</v>
      </c>
      <c r="I9" s="529">
        <v>1430</v>
      </c>
      <c r="J9" s="529">
        <v>6.08</v>
      </c>
      <c r="K9" s="529">
        <v>79.5</v>
      </c>
      <c r="L9" s="529">
        <v>1485</v>
      </c>
      <c r="M9" s="529"/>
      <c r="N9" s="529">
        <v>2.82</v>
      </c>
      <c r="O9" s="529">
        <v>47.9</v>
      </c>
      <c r="P9" s="529">
        <v>1714</v>
      </c>
      <c r="Q9" s="523">
        <v>0</v>
      </c>
      <c r="R9" s="523">
        <v>0</v>
      </c>
      <c r="S9" s="523">
        <v>0</v>
      </c>
      <c r="T9" s="529" t="s">
        <v>101</v>
      </c>
      <c r="U9" s="529" t="s">
        <v>101</v>
      </c>
      <c r="V9" s="529" t="s">
        <v>101</v>
      </c>
      <c r="W9" s="529">
        <v>36</v>
      </c>
      <c r="X9" s="529">
        <v>235.1</v>
      </c>
      <c r="Y9" s="529">
        <v>2010.5</v>
      </c>
      <c r="Z9" s="532"/>
      <c r="AA9" s="532"/>
      <c r="AB9" s="532"/>
      <c r="AC9" s="532"/>
      <c r="AD9" s="532"/>
      <c r="AE9" s="532"/>
      <c r="AF9" s="532"/>
      <c r="AG9" s="532"/>
      <c r="AH9" s="532"/>
      <c r="AI9" s="532"/>
    </row>
    <row r="10" spans="1:256" s="537" customFormat="1" ht="39.75" customHeight="1" x14ac:dyDescent="0.15">
      <c r="A10" s="527">
        <v>2016</v>
      </c>
      <c r="B10" s="520" t="s">
        <v>286</v>
      </c>
      <c r="C10" s="521">
        <v>26782</v>
      </c>
      <c r="D10" s="522">
        <v>1054</v>
      </c>
      <c r="E10" s="522">
        <v>27800</v>
      </c>
      <c r="F10" s="522">
        <v>2600</v>
      </c>
      <c r="G10" s="522">
        <v>18.5</v>
      </c>
      <c r="H10" s="529">
        <v>52.9</v>
      </c>
      <c r="I10" s="534">
        <v>2896</v>
      </c>
      <c r="J10" s="529">
        <v>6.1</v>
      </c>
      <c r="K10" s="529">
        <v>94</v>
      </c>
      <c r="L10" s="534">
        <v>1566</v>
      </c>
      <c r="M10" s="529"/>
      <c r="N10" s="529">
        <v>2.7</v>
      </c>
      <c r="O10" s="529">
        <v>5</v>
      </c>
      <c r="P10" s="534">
        <v>1850</v>
      </c>
      <c r="Q10" s="523">
        <v>0</v>
      </c>
      <c r="R10" s="523">
        <v>0</v>
      </c>
      <c r="S10" s="523">
        <v>0</v>
      </c>
      <c r="T10" s="529" t="s">
        <v>101</v>
      </c>
      <c r="U10" s="529" t="s">
        <v>101</v>
      </c>
      <c r="V10" s="529" t="s">
        <v>101</v>
      </c>
      <c r="W10" s="529">
        <v>12.1</v>
      </c>
      <c r="X10" s="529">
        <v>68.3</v>
      </c>
      <c r="Y10" s="535">
        <v>564</v>
      </c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256" s="533" customFormat="1" ht="39.75" customHeight="1" x14ac:dyDescent="0.15">
      <c r="A11" s="527">
        <v>2017</v>
      </c>
      <c r="B11" s="538">
        <f>D11+G11+J11+N11+W11</f>
        <v>1142</v>
      </c>
      <c r="C11" s="539">
        <f>E11+H11+K11+O11+X11</f>
        <v>31448.1</v>
      </c>
      <c r="D11" s="540">
        <v>1085</v>
      </c>
      <c r="E11" s="540">
        <v>30943</v>
      </c>
      <c r="F11" s="540">
        <v>3305</v>
      </c>
      <c r="G11" s="540">
        <v>16.399999999999999</v>
      </c>
      <c r="H11" s="538">
        <v>47.5</v>
      </c>
      <c r="I11" s="538">
        <v>2896</v>
      </c>
      <c r="J11" s="538">
        <v>11</v>
      </c>
      <c r="K11" s="538">
        <v>123</v>
      </c>
      <c r="L11" s="538">
        <v>1540</v>
      </c>
      <c r="M11" s="538"/>
      <c r="N11" s="538">
        <v>3.1</v>
      </c>
      <c r="O11" s="538">
        <v>75</v>
      </c>
      <c r="P11" s="538">
        <v>2408</v>
      </c>
      <c r="Q11" s="523">
        <v>0</v>
      </c>
      <c r="R11" s="523">
        <v>0</v>
      </c>
      <c r="S11" s="523">
        <v>0</v>
      </c>
      <c r="T11" s="529" t="s">
        <v>101</v>
      </c>
      <c r="U11" s="529" t="s">
        <v>101</v>
      </c>
      <c r="V11" s="529" t="s">
        <v>101</v>
      </c>
      <c r="W11" s="538">
        <v>26.5</v>
      </c>
      <c r="X11" s="538">
        <v>259.60000000000002</v>
      </c>
      <c r="Y11" s="538">
        <v>980</v>
      </c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</row>
    <row r="12" spans="1:256" s="533" customFormat="1" ht="39.75" customHeight="1" x14ac:dyDescent="0.15">
      <c r="A12" s="541">
        <v>2018</v>
      </c>
      <c r="B12" s="542">
        <v>1141.8</v>
      </c>
      <c r="C12" s="539">
        <v>23699.1</v>
      </c>
      <c r="D12" s="540">
        <v>1085</v>
      </c>
      <c r="E12" s="540">
        <v>23207.200000000001</v>
      </c>
      <c r="F12" s="540">
        <v>2480</v>
      </c>
      <c r="G12" s="540">
        <v>16.399999999999999</v>
      </c>
      <c r="H12" s="542">
        <v>45.1</v>
      </c>
      <c r="I12" s="542">
        <v>2751.2</v>
      </c>
      <c r="J12" s="542">
        <v>10.6</v>
      </c>
      <c r="K12" s="542">
        <v>119.3</v>
      </c>
      <c r="L12" s="542">
        <v>1493</v>
      </c>
      <c r="M12" s="542"/>
      <c r="N12" s="542">
        <v>2.8</v>
      </c>
      <c r="O12" s="542">
        <v>72.7</v>
      </c>
      <c r="P12" s="542">
        <v>2335.6999999999998</v>
      </c>
      <c r="Q12" s="543">
        <v>0</v>
      </c>
      <c r="R12" s="543">
        <v>0</v>
      </c>
      <c r="S12" s="543">
        <v>0</v>
      </c>
      <c r="T12" s="544">
        <v>0.5</v>
      </c>
      <c r="U12" s="545">
        <v>3</v>
      </c>
      <c r="V12" s="545">
        <v>1000</v>
      </c>
      <c r="W12" s="542">
        <v>26.5</v>
      </c>
      <c r="X12" s="542">
        <v>251.8</v>
      </c>
      <c r="Y12" s="542">
        <v>950.6</v>
      </c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</row>
    <row r="13" spans="1:256" s="537" customFormat="1" ht="39.75" customHeight="1" x14ac:dyDescent="0.15">
      <c r="A13" s="546">
        <v>2019</v>
      </c>
      <c r="B13" s="547">
        <f>D13+G13+J13+N13+T13+W13</f>
        <v>1066.7</v>
      </c>
      <c r="C13" s="548">
        <f>E13+H13+K13+O13+U13+X13</f>
        <v>24646.1</v>
      </c>
      <c r="D13" s="549">
        <v>1007</v>
      </c>
      <c r="E13" s="549">
        <v>23742</v>
      </c>
      <c r="F13" s="549">
        <v>23570</v>
      </c>
      <c r="G13" s="549">
        <v>16</v>
      </c>
      <c r="H13" s="547">
        <v>427.2</v>
      </c>
      <c r="I13" s="547">
        <v>2670</v>
      </c>
      <c r="J13" s="547">
        <v>13.7</v>
      </c>
      <c r="K13" s="547">
        <v>166.1</v>
      </c>
      <c r="L13" s="547">
        <v>1213</v>
      </c>
      <c r="M13" s="547"/>
      <c r="N13" s="547">
        <v>4</v>
      </c>
      <c r="O13" s="547">
        <v>64</v>
      </c>
      <c r="P13" s="547">
        <v>1600</v>
      </c>
      <c r="Q13" s="550"/>
      <c r="R13" s="550"/>
      <c r="S13" s="550"/>
      <c r="T13" s="551">
        <v>0.5</v>
      </c>
      <c r="U13" s="552">
        <v>3</v>
      </c>
      <c r="V13" s="552">
        <v>1000</v>
      </c>
      <c r="W13" s="553">
        <v>25.5</v>
      </c>
      <c r="X13" s="553">
        <v>243.8</v>
      </c>
      <c r="Y13" s="553">
        <v>950.6</v>
      </c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</row>
    <row r="14" spans="1:256" s="533" customFormat="1" ht="39.75" customHeight="1" x14ac:dyDescent="0.15">
      <c r="A14" s="554" t="s">
        <v>287</v>
      </c>
      <c r="B14" s="542">
        <f t="shared" ref="B14:C20" si="0">D14+G14+J14+N14+T14+W14</f>
        <v>591.22</v>
      </c>
      <c r="C14" s="539">
        <f t="shared" si="0"/>
        <v>13864.117</v>
      </c>
      <c r="D14" s="540">
        <v>585</v>
      </c>
      <c r="E14" s="538">
        <v>13806</v>
      </c>
      <c r="F14" s="555">
        <v>2360</v>
      </c>
      <c r="G14" s="538"/>
      <c r="H14" s="538"/>
      <c r="I14" s="538"/>
      <c r="J14" s="538">
        <v>1.1200000000000001</v>
      </c>
      <c r="K14" s="538">
        <v>13</v>
      </c>
      <c r="L14" s="538">
        <v>1213</v>
      </c>
      <c r="M14" s="538"/>
      <c r="N14" s="538">
        <v>0.4</v>
      </c>
      <c r="O14" s="538">
        <v>6.4</v>
      </c>
      <c r="P14" s="542">
        <v>1600</v>
      </c>
      <c r="Q14" s="538"/>
      <c r="R14" s="538"/>
      <c r="S14" s="538"/>
      <c r="T14" s="538"/>
      <c r="U14" s="538"/>
      <c r="V14" s="538"/>
      <c r="W14" s="556">
        <v>4.7</v>
      </c>
      <c r="X14" s="556">
        <v>38.716999999999999</v>
      </c>
      <c r="Y14" s="538">
        <v>950.6</v>
      </c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</row>
    <row r="15" spans="1:256" s="533" customFormat="1" ht="39.75" customHeight="1" x14ac:dyDescent="0.15">
      <c r="A15" s="554" t="s">
        <v>288</v>
      </c>
      <c r="B15" s="542">
        <f t="shared" si="0"/>
        <v>34.71</v>
      </c>
      <c r="C15" s="539">
        <f t="shared" si="0"/>
        <v>768.24200000000008</v>
      </c>
      <c r="D15" s="540">
        <v>10</v>
      </c>
      <c r="E15" s="538">
        <v>236</v>
      </c>
      <c r="F15" s="555">
        <v>2360</v>
      </c>
      <c r="G15" s="538">
        <v>16</v>
      </c>
      <c r="H15" s="538">
        <v>427.2</v>
      </c>
      <c r="I15" s="538">
        <v>2.67</v>
      </c>
      <c r="J15" s="538">
        <v>5.61</v>
      </c>
      <c r="K15" s="538">
        <v>68</v>
      </c>
      <c r="L15" s="538">
        <v>1213</v>
      </c>
      <c r="M15" s="538"/>
      <c r="N15" s="538">
        <v>1.2</v>
      </c>
      <c r="O15" s="538">
        <v>19</v>
      </c>
      <c r="P15" s="542">
        <v>1600</v>
      </c>
      <c r="Q15" s="538"/>
      <c r="R15" s="538"/>
      <c r="S15" s="538"/>
      <c r="T15" s="538"/>
      <c r="U15" s="538"/>
      <c r="V15" s="538"/>
      <c r="W15" s="538">
        <v>1.9</v>
      </c>
      <c r="X15" s="538">
        <v>18.042000000000002</v>
      </c>
      <c r="Y15" s="538">
        <v>950.6</v>
      </c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</row>
    <row r="16" spans="1:256" s="533" customFormat="1" ht="39.75" customHeight="1" x14ac:dyDescent="0.15">
      <c r="A16" s="554" t="s">
        <v>289</v>
      </c>
      <c r="B16" s="542">
        <f t="shared" si="0"/>
        <v>50.4</v>
      </c>
      <c r="C16" s="539">
        <f t="shared" si="0"/>
        <v>1147.8589999999999</v>
      </c>
      <c r="D16" s="540">
        <v>47</v>
      </c>
      <c r="E16" s="538">
        <v>1109</v>
      </c>
      <c r="F16" s="555">
        <v>2359</v>
      </c>
      <c r="G16" s="538"/>
      <c r="H16" s="538"/>
      <c r="I16" s="538"/>
      <c r="J16" s="540">
        <v>1.3</v>
      </c>
      <c r="K16" s="540">
        <v>15</v>
      </c>
      <c r="L16" s="538">
        <v>1213</v>
      </c>
      <c r="M16" s="538"/>
      <c r="N16" s="538">
        <v>0.6</v>
      </c>
      <c r="O16" s="557">
        <v>9.6</v>
      </c>
      <c r="P16" s="542">
        <v>1600</v>
      </c>
      <c r="Q16" s="538"/>
      <c r="R16" s="538"/>
      <c r="S16" s="538"/>
      <c r="T16" s="538"/>
      <c r="U16" s="538"/>
      <c r="V16" s="538"/>
      <c r="W16" s="538">
        <v>1.5</v>
      </c>
      <c r="X16" s="538">
        <v>14.258999999999999</v>
      </c>
      <c r="Y16" s="538">
        <v>950.6</v>
      </c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</row>
    <row r="17" spans="1:256" s="533" customFormat="1" ht="39.75" customHeight="1" x14ac:dyDescent="0.15">
      <c r="A17" s="554" t="s">
        <v>290</v>
      </c>
      <c r="B17" s="542">
        <f t="shared" si="0"/>
        <v>82.499999999999986</v>
      </c>
      <c r="C17" s="539">
        <f t="shared" si="0"/>
        <v>1849.896</v>
      </c>
      <c r="D17" s="540">
        <v>75</v>
      </c>
      <c r="E17" s="538">
        <v>1770</v>
      </c>
      <c r="F17" s="555">
        <v>2360</v>
      </c>
      <c r="G17" s="538"/>
      <c r="H17" s="538"/>
      <c r="I17" s="538"/>
      <c r="J17" s="538">
        <v>0.1</v>
      </c>
      <c r="K17" s="538">
        <v>1.2</v>
      </c>
      <c r="L17" s="538">
        <v>1213</v>
      </c>
      <c r="M17" s="538"/>
      <c r="N17" s="538">
        <v>1.6</v>
      </c>
      <c r="O17" s="557">
        <v>22.6</v>
      </c>
      <c r="P17" s="542">
        <v>1600</v>
      </c>
      <c r="Q17" s="538"/>
      <c r="R17" s="538"/>
      <c r="S17" s="538"/>
      <c r="T17" s="538"/>
      <c r="U17" s="538"/>
      <c r="V17" s="538"/>
      <c r="W17" s="538">
        <v>5.8</v>
      </c>
      <c r="X17" s="538">
        <v>56.095999999999997</v>
      </c>
      <c r="Y17" s="538">
        <v>950.6</v>
      </c>
      <c r="Z17" s="532"/>
      <c r="AA17" s="532"/>
      <c r="AB17" s="532"/>
      <c r="AC17" s="532"/>
      <c r="AD17" s="532"/>
      <c r="AE17" s="532"/>
      <c r="AF17" s="532"/>
      <c r="AG17" s="532"/>
      <c r="AH17" s="532"/>
      <c r="AI17" s="532"/>
    </row>
    <row r="18" spans="1:256" s="533" customFormat="1" ht="39.75" customHeight="1" x14ac:dyDescent="0.15">
      <c r="A18" s="554" t="s">
        <v>291</v>
      </c>
      <c r="B18" s="542">
        <f t="shared" si="0"/>
        <v>108.4</v>
      </c>
      <c r="C18" s="539">
        <f t="shared" si="0"/>
        <v>2445.8130000000001</v>
      </c>
      <c r="D18" s="540">
        <v>100</v>
      </c>
      <c r="E18" s="538">
        <v>2360</v>
      </c>
      <c r="F18" s="555">
        <v>2360</v>
      </c>
      <c r="G18" s="538"/>
      <c r="H18" s="538"/>
      <c r="I18" s="538"/>
      <c r="J18" s="540">
        <v>3</v>
      </c>
      <c r="K18" s="540">
        <v>37.5</v>
      </c>
      <c r="L18" s="538">
        <v>1213</v>
      </c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56">
        <v>5.4</v>
      </c>
      <c r="X18" s="556">
        <v>48.313000000000002</v>
      </c>
      <c r="Y18" s="538">
        <v>950.6</v>
      </c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</row>
    <row r="19" spans="1:256" s="533" customFormat="1" ht="39.75" customHeight="1" x14ac:dyDescent="0.15">
      <c r="A19" s="554" t="s">
        <v>292</v>
      </c>
      <c r="B19" s="542">
        <f t="shared" si="0"/>
        <v>141.10000000000002</v>
      </c>
      <c r="C19" s="539">
        <f t="shared" si="0"/>
        <v>3289.7719999999999</v>
      </c>
      <c r="D19" s="540">
        <v>138</v>
      </c>
      <c r="E19" s="538">
        <v>3257</v>
      </c>
      <c r="F19" s="555">
        <v>2360</v>
      </c>
      <c r="G19" s="538"/>
      <c r="H19" s="538"/>
      <c r="I19" s="538"/>
      <c r="J19" s="538">
        <v>1.3</v>
      </c>
      <c r="K19" s="538">
        <v>15.7</v>
      </c>
      <c r="L19" s="538">
        <v>1213</v>
      </c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56">
        <v>1.8</v>
      </c>
      <c r="X19" s="556">
        <v>17.071999999999999</v>
      </c>
      <c r="Y19" s="538">
        <v>950.6</v>
      </c>
      <c r="Z19" s="532"/>
      <c r="AA19" s="532"/>
      <c r="AB19" s="532"/>
      <c r="AC19" s="532"/>
      <c r="AD19" s="532"/>
      <c r="AE19" s="532"/>
      <c r="AF19" s="532"/>
      <c r="AG19" s="532"/>
      <c r="AH19" s="532"/>
      <c r="AI19" s="532"/>
    </row>
    <row r="20" spans="1:256" s="533" customFormat="1" ht="39.75" customHeight="1" thickBot="1" x14ac:dyDescent="0.2">
      <c r="A20" s="558" t="s">
        <v>293</v>
      </c>
      <c r="B20" s="559">
        <f t="shared" si="0"/>
        <v>58.099999999999994</v>
      </c>
      <c r="C20" s="560">
        <f t="shared" si="0"/>
        <v>1277.4130000000002</v>
      </c>
      <c r="D20" s="561">
        <v>52</v>
      </c>
      <c r="E20" s="562">
        <v>1204</v>
      </c>
      <c r="F20" s="563">
        <v>2315</v>
      </c>
      <c r="G20" s="562"/>
      <c r="H20" s="562"/>
      <c r="I20" s="562"/>
      <c r="J20" s="562">
        <v>1.3</v>
      </c>
      <c r="K20" s="562">
        <v>15.7</v>
      </c>
      <c r="L20" s="562">
        <v>1213</v>
      </c>
      <c r="M20" s="538"/>
      <c r="N20" s="562">
        <v>0.4</v>
      </c>
      <c r="O20" s="562">
        <v>6.4</v>
      </c>
      <c r="P20" s="564">
        <v>1600</v>
      </c>
      <c r="Q20" s="562"/>
      <c r="R20" s="562"/>
      <c r="S20" s="562"/>
      <c r="T20" s="562"/>
      <c r="U20" s="562"/>
      <c r="V20" s="562"/>
      <c r="W20" s="565">
        <v>4.4000000000000004</v>
      </c>
      <c r="X20" s="565">
        <v>51.312999999999995</v>
      </c>
      <c r="Y20" s="566">
        <v>950.6</v>
      </c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</row>
    <row r="21" spans="1:256" s="573" customFormat="1" ht="17.25" customHeight="1" thickTop="1" x14ac:dyDescent="0.15">
      <c r="A21" s="567" t="s">
        <v>294</v>
      </c>
      <c r="B21" s="568"/>
      <c r="C21" s="568"/>
      <c r="D21" s="569"/>
      <c r="E21" s="569"/>
      <c r="F21" s="569"/>
      <c r="G21" s="569"/>
      <c r="H21" s="569"/>
      <c r="I21" s="570"/>
      <c r="J21" s="569"/>
      <c r="K21" s="569"/>
      <c r="L21" s="569"/>
      <c r="M21" s="570"/>
      <c r="N21" s="569"/>
      <c r="O21" s="569"/>
      <c r="P21" s="569"/>
      <c r="Q21" s="571"/>
      <c r="R21" s="571"/>
      <c r="S21" s="571"/>
      <c r="T21" s="571"/>
      <c r="U21" s="571"/>
      <c r="V21" s="571"/>
      <c r="W21" s="571"/>
      <c r="X21" s="571"/>
      <c r="Y21" s="571"/>
      <c r="Z21" s="572"/>
      <c r="AA21" s="572"/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572"/>
      <c r="AM21" s="572"/>
      <c r="AN21" s="572"/>
      <c r="AO21" s="572"/>
      <c r="AP21" s="572"/>
      <c r="AQ21" s="572"/>
      <c r="AR21" s="572"/>
      <c r="AS21" s="572"/>
      <c r="AT21" s="572"/>
      <c r="AU21" s="572"/>
      <c r="AV21" s="572"/>
      <c r="AW21" s="572"/>
      <c r="AX21" s="572"/>
      <c r="AY21" s="572"/>
      <c r="AZ21" s="572"/>
      <c r="BA21" s="572"/>
      <c r="BB21" s="572"/>
      <c r="BC21" s="572"/>
      <c r="BD21" s="572"/>
      <c r="BE21" s="572"/>
      <c r="BF21" s="572"/>
      <c r="BG21" s="572"/>
      <c r="BH21" s="572"/>
      <c r="BI21" s="572"/>
      <c r="BJ21" s="572"/>
      <c r="BK21" s="572"/>
      <c r="BL21" s="572"/>
      <c r="BM21" s="572"/>
      <c r="BN21" s="572"/>
      <c r="BO21" s="572"/>
      <c r="BP21" s="572"/>
      <c r="BQ21" s="572"/>
      <c r="BR21" s="572"/>
      <c r="BS21" s="572"/>
      <c r="BT21" s="572"/>
      <c r="BU21" s="572"/>
      <c r="BV21" s="572"/>
      <c r="BW21" s="572"/>
      <c r="BX21" s="572"/>
      <c r="BY21" s="572"/>
      <c r="BZ21" s="572"/>
      <c r="CA21" s="572"/>
      <c r="CB21" s="572"/>
      <c r="CC21" s="572"/>
      <c r="CD21" s="572"/>
      <c r="CE21" s="572"/>
      <c r="CF21" s="572"/>
      <c r="CG21" s="572"/>
      <c r="CH21" s="572"/>
      <c r="CI21" s="572"/>
      <c r="CJ21" s="572"/>
      <c r="CK21" s="572"/>
      <c r="CL21" s="572"/>
      <c r="CM21" s="572"/>
      <c r="CN21" s="572"/>
      <c r="CO21" s="572"/>
      <c r="CP21" s="572"/>
      <c r="CQ21" s="572"/>
      <c r="CR21" s="572"/>
      <c r="CS21" s="572"/>
      <c r="CT21" s="572"/>
      <c r="CU21" s="572"/>
      <c r="CV21" s="572"/>
      <c r="CW21" s="572"/>
      <c r="CX21" s="572"/>
      <c r="CY21" s="572"/>
      <c r="CZ21" s="572"/>
      <c r="DA21" s="572"/>
      <c r="DB21" s="572"/>
      <c r="DC21" s="572"/>
      <c r="DD21" s="572"/>
      <c r="DE21" s="572"/>
      <c r="DF21" s="572"/>
      <c r="DG21" s="572"/>
      <c r="DH21" s="572"/>
      <c r="DI21" s="572"/>
      <c r="DJ21" s="572"/>
      <c r="DK21" s="572"/>
      <c r="DL21" s="572"/>
      <c r="DM21" s="572"/>
      <c r="DN21" s="572"/>
      <c r="DO21" s="572"/>
      <c r="DP21" s="572"/>
      <c r="DQ21" s="572"/>
      <c r="DR21" s="572"/>
      <c r="DS21" s="572"/>
      <c r="DT21" s="572"/>
      <c r="DU21" s="572"/>
      <c r="DV21" s="572"/>
      <c r="DW21" s="572"/>
      <c r="DX21" s="572"/>
      <c r="DY21" s="572"/>
      <c r="DZ21" s="572"/>
      <c r="EA21" s="572"/>
      <c r="EB21" s="572"/>
      <c r="EC21" s="572"/>
      <c r="ED21" s="572"/>
      <c r="EE21" s="572"/>
      <c r="EF21" s="572"/>
      <c r="EG21" s="572"/>
      <c r="EH21" s="572"/>
      <c r="EI21" s="572"/>
      <c r="EJ21" s="572"/>
      <c r="EK21" s="572"/>
      <c r="EL21" s="572"/>
      <c r="EM21" s="572"/>
      <c r="EN21" s="572"/>
      <c r="EO21" s="572"/>
      <c r="EP21" s="572"/>
      <c r="EQ21" s="572"/>
      <c r="ER21" s="572"/>
      <c r="ES21" s="572"/>
      <c r="ET21" s="572"/>
      <c r="EU21" s="572"/>
      <c r="EV21" s="572"/>
      <c r="EW21" s="572"/>
      <c r="EX21" s="572"/>
      <c r="EY21" s="572"/>
      <c r="EZ21" s="572"/>
      <c r="FA21" s="572"/>
      <c r="FB21" s="572"/>
      <c r="FC21" s="572"/>
      <c r="FD21" s="572"/>
      <c r="FE21" s="572"/>
      <c r="FF21" s="572"/>
      <c r="FG21" s="572"/>
      <c r="FH21" s="572"/>
      <c r="FI21" s="572"/>
      <c r="FJ21" s="572"/>
      <c r="FK21" s="572"/>
      <c r="FL21" s="572"/>
      <c r="FM21" s="572"/>
      <c r="FN21" s="572"/>
      <c r="FO21" s="572"/>
      <c r="FP21" s="572"/>
      <c r="FQ21" s="572"/>
      <c r="FR21" s="572"/>
      <c r="FS21" s="572"/>
      <c r="FT21" s="572"/>
      <c r="FU21" s="572"/>
      <c r="FV21" s="572"/>
      <c r="FW21" s="572"/>
      <c r="FX21" s="572"/>
      <c r="FY21" s="572"/>
      <c r="FZ21" s="572"/>
      <c r="GA21" s="572"/>
      <c r="GB21" s="572"/>
      <c r="GC21" s="572"/>
      <c r="GD21" s="572"/>
      <c r="GE21" s="572"/>
      <c r="GF21" s="572"/>
      <c r="GG21" s="572"/>
      <c r="GH21" s="572"/>
      <c r="GI21" s="572"/>
      <c r="GJ21" s="572"/>
      <c r="GK21" s="572"/>
      <c r="GL21" s="572"/>
      <c r="GM21" s="572"/>
      <c r="GN21" s="572"/>
      <c r="GO21" s="572"/>
      <c r="GP21" s="572"/>
      <c r="GQ21" s="572"/>
      <c r="GR21" s="572"/>
      <c r="GS21" s="572"/>
      <c r="GT21" s="572"/>
      <c r="GU21" s="572"/>
      <c r="GV21" s="572"/>
      <c r="GW21" s="572"/>
      <c r="GX21" s="572"/>
      <c r="GY21" s="572"/>
      <c r="GZ21" s="572"/>
      <c r="HA21" s="572"/>
      <c r="HB21" s="572"/>
      <c r="HC21" s="572"/>
      <c r="HD21" s="572"/>
      <c r="HE21" s="572"/>
      <c r="HF21" s="572"/>
      <c r="HG21" s="572"/>
      <c r="HH21" s="572"/>
      <c r="HI21" s="572"/>
      <c r="HJ21" s="572"/>
      <c r="HK21" s="572"/>
      <c r="HL21" s="572"/>
      <c r="HM21" s="572"/>
      <c r="HN21" s="572"/>
      <c r="HO21" s="572"/>
      <c r="HP21" s="572"/>
      <c r="HQ21" s="572"/>
      <c r="HR21" s="572"/>
      <c r="HS21" s="572"/>
      <c r="HT21" s="572"/>
      <c r="HU21" s="572"/>
      <c r="HV21" s="572"/>
      <c r="HW21" s="572"/>
      <c r="HX21" s="572"/>
      <c r="HY21" s="572"/>
      <c r="HZ21" s="572"/>
      <c r="IA21" s="572"/>
      <c r="IB21" s="572"/>
      <c r="IC21" s="572"/>
      <c r="ID21" s="572"/>
      <c r="IE21" s="572"/>
      <c r="IF21" s="572"/>
      <c r="IG21" s="572"/>
      <c r="IH21" s="572"/>
      <c r="II21" s="572"/>
      <c r="IJ21" s="572"/>
      <c r="IK21" s="572"/>
      <c r="IL21" s="572"/>
      <c r="IM21" s="572"/>
      <c r="IN21" s="572"/>
      <c r="IO21" s="572"/>
      <c r="IP21" s="572"/>
      <c r="IQ21" s="572"/>
      <c r="IR21" s="572"/>
      <c r="IS21" s="572"/>
      <c r="IT21" s="572"/>
      <c r="IU21" s="572"/>
      <c r="IV21" s="572"/>
    </row>
    <row r="22" spans="1:256" ht="17.25" customHeight="1" x14ac:dyDescent="0.15">
      <c r="A22" s="574"/>
      <c r="B22" s="575"/>
      <c r="C22" s="575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6"/>
      <c r="AA22" s="576"/>
      <c r="AB22" s="576"/>
      <c r="AC22" s="576"/>
      <c r="AD22" s="576"/>
      <c r="AE22" s="576"/>
      <c r="AF22" s="576"/>
      <c r="AG22" s="576"/>
      <c r="AH22" s="576"/>
      <c r="AI22" s="576"/>
    </row>
    <row r="23" spans="1:256" x14ac:dyDescent="0.15">
      <c r="A23" s="576"/>
      <c r="B23" s="577"/>
      <c r="C23" s="577"/>
      <c r="D23" s="578"/>
      <c r="E23" s="579"/>
      <c r="F23" s="580"/>
      <c r="G23" s="578"/>
      <c r="H23" s="578"/>
      <c r="I23" s="580"/>
      <c r="J23" s="578"/>
      <c r="K23" s="578"/>
      <c r="L23" s="580"/>
      <c r="M23" s="580"/>
      <c r="N23" s="578"/>
      <c r="O23" s="578"/>
      <c r="P23" s="580"/>
      <c r="Q23" s="580"/>
      <c r="R23" s="580"/>
      <c r="S23" s="580"/>
      <c r="T23" s="580"/>
      <c r="U23" s="580"/>
      <c r="V23" s="580"/>
      <c r="W23" s="578"/>
      <c r="X23" s="578"/>
      <c r="Y23" s="580"/>
      <c r="Z23" s="576"/>
      <c r="AA23" s="576"/>
      <c r="AB23" s="576"/>
      <c r="AC23" s="576"/>
      <c r="AD23" s="576"/>
      <c r="AE23" s="576"/>
      <c r="AF23" s="576"/>
      <c r="AG23" s="576"/>
      <c r="AH23" s="576"/>
      <c r="AI23" s="576"/>
    </row>
    <row r="24" spans="1:256" x14ac:dyDescent="0.15">
      <c r="A24" s="576"/>
      <c r="B24" s="577"/>
      <c r="C24" s="577"/>
      <c r="D24" s="578"/>
      <c r="E24" s="578"/>
      <c r="F24" s="580"/>
      <c r="G24" s="580"/>
      <c r="H24" s="580"/>
      <c r="I24" s="580"/>
      <c r="J24" s="578"/>
      <c r="K24" s="578"/>
      <c r="L24" s="580"/>
      <c r="M24" s="580"/>
      <c r="N24" s="578"/>
      <c r="O24" s="578"/>
      <c r="P24" s="580"/>
      <c r="Q24" s="580"/>
      <c r="R24" s="580"/>
      <c r="S24" s="580"/>
      <c r="T24" s="580"/>
      <c r="U24" s="580"/>
      <c r="V24" s="580"/>
      <c r="W24" s="578"/>
      <c r="X24" s="578"/>
      <c r="Y24" s="580"/>
    </row>
    <row r="25" spans="1:256" x14ac:dyDescent="0.15">
      <c r="A25" s="576"/>
      <c r="B25" s="577"/>
      <c r="C25" s="577"/>
      <c r="D25" s="578"/>
      <c r="E25" s="578"/>
      <c r="F25" s="580"/>
      <c r="G25" s="580"/>
      <c r="H25" s="580"/>
      <c r="I25" s="580"/>
      <c r="J25" s="578"/>
      <c r="K25" s="578"/>
      <c r="L25" s="580"/>
      <c r="M25" s="580"/>
      <c r="N25" s="578"/>
      <c r="O25" s="578"/>
      <c r="P25" s="580"/>
      <c r="Q25" s="580"/>
      <c r="R25" s="580"/>
      <c r="S25" s="580"/>
      <c r="T25" s="580"/>
      <c r="U25" s="580"/>
      <c r="V25" s="580"/>
      <c r="W25" s="578"/>
      <c r="X25" s="578"/>
      <c r="Y25" s="580"/>
    </row>
    <row r="26" spans="1:256" x14ac:dyDescent="0.15">
      <c r="A26" s="576"/>
      <c r="B26" s="577"/>
      <c r="C26" s="577"/>
      <c r="D26" s="578"/>
      <c r="E26" s="578"/>
      <c r="F26" s="580"/>
      <c r="G26" s="580"/>
      <c r="H26" s="580"/>
      <c r="I26" s="580"/>
      <c r="J26" s="578"/>
      <c r="K26" s="578"/>
      <c r="L26" s="580"/>
      <c r="M26" s="580"/>
      <c r="N26" s="578"/>
      <c r="O26" s="578"/>
      <c r="P26" s="580"/>
      <c r="Q26" s="580"/>
      <c r="R26" s="580"/>
      <c r="S26" s="580"/>
      <c r="T26" s="580"/>
      <c r="U26" s="580"/>
      <c r="V26" s="580"/>
      <c r="W26" s="578"/>
      <c r="X26" s="578"/>
      <c r="Y26" s="580"/>
    </row>
    <row r="27" spans="1:256" x14ac:dyDescent="0.15">
      <c r="A27" s="576"/>
      <c r="B27" s="577"/>
      <c r="C27" s="577"/>
      <c r="D27" s="578"/>
      <c r="E27" s="578"/>
      <c r="F27" s="580"/>
      <c r="G27" s="580"/>
      <c r="H27" s="580"/>
      <c r="I27" s="580"/>
      <c r="J27" s="578"/>
      <c r="K27" s="578"/>
      <c r="L27" s="580"/>
      <c r="M27" s="580"/>
      <c r="N27" s="580"/>
      <c r="O27" s="580"/>
      <c r="P27" s="580"/>
      <c r="Q27" s="580"/>
      <c r="R27" s="580"/>
      <c r="S27" s="580"/>
      <c r="T27" s="580"/>
      <c r="U27" s="580"/>
      <c r="V27" s="580"/>
      <c r="W27" s="578"/>
      <c r="X27" s="578"/>
      <c r="Y27" s="580"/>
    </row>
    <row r="28" spans="1:256" x14ac:dyDescent="0.15">
      <c r="A28" s="576"/>
      <c r="B28" s="577"/>
      <c r="C28" s="577"/>
      <c r="D28" s="578"/>
      <c r="E28" s="578"/>
      <c r="F28" s="580"/>
      <c r="G28" s="580"/>
      <c r="H28" s="580"/>
      <c r="I28" s="580"/>
      <c r="J28" s="578"/>
      <c r="K28" s="578"/>
      <c r="L28" s="580"/>
      <c r="M28" s="580"/>
      <c r="N28" s="580"/>
      <c r="O28" s="580"/>
      <c r="P28" s="580"/>
      <c r="Q28" s="580"/>
      <c r="R28" s="580"/>
      <c r="S28" s="580"/>
      <c r="T28" s="580"/>
      <c r="U28" s="580"/>
      <c r="V28" s="580"/>
      <c r="W28" s="578"/>
      <c r="X28" s="578"/>
      <c r="Y28" s="580"/>
    </row>
    <row r="29" spans="1:256" x14ac:dyDescent="0.15">
      <c r="A29" s="576"/>
      <c r="B29" s="577"/>
      <c r="C29" s="577"/>
      <c r="D29" s="578"/>
      <c r="E29" s="578"/>
      <c r="F29" s="580"/>
      <c r="G29" s="580"/>
      <c r="H29" s="580"/>
      <c r="I29" s="580"/>
      <c r="J29" s="578"/>
      <c r="K29" s="578"/>
      <c r="L29" s="580"/>
      <c r="M29" s="580"/>
      <c r="N29" s="580"/>
      <c r="O29" s="580"/>
      <c r="P29" s="580"/>
      <c r="Q29" s="580"/>
      <c r="R29" s="580"/>
      <c r="S29" s="580"/>
      <c r="T29" s="580"/>
      <c r="U29" s="580"/>
      <c r="V29" s="580"/>
      <c r="W29" s="578"/>
      <c r="X29" s="578"/>
      <c r="Y29" s="580"/>
    </row>
  </sheetData>
  <mergeCells count="18">
    <mergeCell ref="A1:L1"/>
    <mergeCell ref="N1:Y1"/>
    <mergeCell ref="B3:C3"/>
    <mergeCell ref="D3:F3"/>
    <mergeCell ref="G3:I3"/>
    <mergeCell ref="J3:L3"/>
    <mergeCell ref="N3:P3"/>
    <mergeCell ref="Q3:S3"/>
    <mergeCell ref="T3:V3"/>
    <mergeCell ref="W3:Y3"/>
    <mergeCell ref="T4:V4"/>
    <mergeCell ref="W4:Y4"/>
    <mergeCell ref="B4:C4"/>
    <mergeCell ref="D4:F4"/>
    <mergeCell ref="G4:I4"/>
    <mergeCell ref="J4:L4"/>
    <mergeCell ref="N4:P4"/>
    <mergeCell ref="Q4:S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4"/>
  <sheetViews>
    <sheetView view="pageBreakPreview" zoomScale="60" zoomScaleNormal="100" workbookViewId="0">
      <selection activeCell="A13" sqref="A13"/>
    </sheetView>
  </sheetViews>
  <sheetFormatPr defaultColWidth="6.109375" defaultRowHeight="13.5" x14ac:dyDescent="0.15"/>
  <cols>
    <col min="1" max="1" width="14.5546875" style="51" customWidth="1"/>
    <col min="2" max="8" width="9.77734375" style="55" customWidth="1"/>
    <col min="9" max="9" width="2.77734375" style="54" customWidth="1"/>
    <col min="10" max="15" width="11.5546875" style="55" customWidth="1"/>
    <col min="16" max="16" width="14.5546875" style="51" customWidth="1"/>
    <col min="17" max="17" width="21.77734375" style="610" customWidth="1"/>
    <col min="18" max="19" width="21.77734375" style="55" customWidth="1"/>
    <col min="20" max="20" width="2.77734375" style="341" customWidth="1"/>
    <col min="21" max="23" width="23.109375" style="55" customWidth="1"/>
    <col min="24" max="16384" width="6.109375" style="51"/>
  </cols>
  <sheetData>
    <row r="1" spans="1:207" s="361" customFormat="1" ht="45" customHeight="1" x14ac:dyDescent="0.25">
      <c r="A1" s="645" t="s">
        <v>413</v>
      </c>
      <c r="B1" s="645"/>
      <c r="C1" s="645"/>
      <c r="D1" s="645"/>
      <c r="E1" s="645"/>
      <c r="F1" s="645"/>
      <c r="G1" s="645"/>
      <c r="H1" s="645"/>
      <c r="I1" s="639"/>
      <c r="J1" s="710" t="s">
        <v>412</v>
      </c>
      <c r="K1" s="646"/>
      <c r="L1" s="646"/>
      <c r="M1" s="646"/>
      <c r="N1" s="646"/>
      <c r="O1" s="646"/>
      <c r="P1" s="645" t="s">
        <v>411</v>
      </c>
      <c r="Q1" s="645"/>
      <c r="R1" s="645"/>
      <c r="S1" s="645"/>
      <c r="T1" s="638"/>
      <c r="U1" s="710" t="s">
        <v>410</v>
      </c>
      <c r="V1" s="710"/>
      <c r="W1" s="710"/>
    </row>
    <row r="2" spans="1:207" s="67" customFormat="1" ht="25.5" customHeight="1" thickBot="1" x14ac:dyDescent="0.2">
      <c r="A2" s="206" t="s">
        <v>409</v>
      </c>
      <c r="B2" s="591"/>
      <c r="C2" s="591"/>
      <c r="D2" s="591"/>
      <c r="E2" s="591"/>
      <c r="F2" s="591"/>
      <c r="G2" s="591"/>
      <c r="H2" s="591"/>
      <c r="I2" s="611"/>
      <c r="J2" s="591"/>
      <c r="K2" s="591"/>
      <c r="L2" s="591"/>
      <c r="M2" s="591"/>
      <c r="N2" s="591"/>
      <c r="O2" s="636" t="s">
        <v>408</v>
      </c>
      <c r="P2" s="206" t="s">
        <v>409</v>
      </c>
      <c r="Q2" s="591"/>
      <c r="R2" s="591"/>
      <c r="S2" s="591"/>
      <c r="T2" s="637"/>
      <c r="U2" s="591"/>
      <c r="V2" s="591"/>
      <c r="W2" s="636" t="s">
        <v>408</v>
      </c>
    </row>
    <row r="3" spans="1:207" s="113" customFormat="1" ht="17.100000000000001" customHeight="1" thickTop="1" x14ac:dyDescent="0.15">
      <c r="A3" s="205" t="s">
        <v>41</v>
      </c>
      <c r="B3" s="231" t="s">
        <v>407</v>
      </c>
      <c r="C3" s="200" t="s">
        <v>406</v>
      </c>
      <c r="D3" s="711" t="s">
        <v>405</v>
      </c>
      <c r="E3" s="712"/>
      <c r="F3" s="713"/>
      <c r="G3" s="711" t="s">
        <v>404</v>
      </c>
      <c r="H3" s="662"/>
      <c r="I3" s="196"/>
      <c r="J3" s="662" t="s">
        <v>403</v>
      </c>
      <c r="K3" s="662"/>
      <c r="L3" s="662"/>
      <c r="M3" s="662"/>
      <c r="N3" s="662"/>
      <c r="O3" s="662"/>
      <c r="P3" s="205" t="s">
        <v>41</v>
      </c>
      <c r="Q3" s="711" t="s">
        <v>402</v>
      </c>
      <c r="R3" s="662"/>
      <c r="S3" s="662"/>
      <c r="T3" s="196"/>
      <c r="U3" s="662" t="s">
        <v>401</v>
      </c>
      <c r="V3" s="662"/>
      <c r="W3" s="662"/>
    </row>
    <row r="4" spans="1:207" s="113" customFormat="1" ht="17.100000000000001" customHeight="1" x14ac:dyDescent="0.15">
      <c r="A4" s="200" t="s">
        <v>390</v>
      </c>
      <c r="B4" s="373"/>
      <c r="C4" s="374"/>
      <c r="D4" s="374" t="s">
        <v>8</v>
      </c>
      <c r="E4" s="374" t="s">
        <v>400</v>
      </c>
      <c r="F4" s="374" t="s">
        <v>399</v>
      </c>
      <c r="G4" s="374" t="s">
        <v>398</v>
      </c>
      <c r="H4" s="203" t="s">
        <v>397</v>
      </c>
      <c r="I4" s="203"/>
      <c r="J4" s="374" t="s">
        <v>396</v>
      </c>
      <c r="K4" s="374" t="s">
        <v>395</v>
      </c>
      <c r="L4" s="203" t="s">
        <v>394</v>
      </c>
      <c r="M4" s="373" t="s">
        <v>393</v>
      </c>
      <c r="N4" s="373" t="s">
        <v>392</v>
      </c>
      <c r="O4" s="203" t="s">
        <v>391</v>
      </c>
      <c r="P4" s="200" t="s">
        <v>390</v>
      </c>
      <c r="Q4" s="203" t="s">
        <v>8</v>
      </c>
      <c r="R4" s="319" t="s">
        <v>389</v>
      </c>
      <c r="S4" s="203" t="s">
        <v>388</v>
      </c>
      <c r="T4" s="203"/>
      <c r="U4" s="203" t="s">
        <v>8</v>
      </c>
      <c r="V4" s="319" t="s">
        <v>387</v>
      </c>
      <c r="W4" s="203" t="s">
        <v>386</v>
      </c>
    </row>
    <row r="5" spans="1:207" s="113" customFormat="1" ht="17.100000000000001" customHeight="1" x14ac:dyDescent="0.15">
      <c r="A5" s="634" t="s">
        <v>382</v>
      </c>
      <c r="B5" s="373" t="s">
        <v>385</v>
      </c>
      <c r="C5" s="374" t="s">
        <v>384</v>
      </c>
      <c r="D5" s="374"/>
      <c r="E5" s="374"/>
      <c r="F5" s="635"/>
      <c r="G5" s="374"/>
      <c r="H5" s="203"/>
      <c r="I5" s="203"/>
      <c r="J5" s="374" t="s">
        <v>383</v>
      </c>
      <c r="K5" s="374"/>
      <c r="L5" s="203"/>
      <c r="M5" s="373"/>
      <c r="N5" s="374"/>
      <c r="O5" s="203"/>
      <c r="P5" s="634" t="s">
        <v>382</v>
      </c>
      <c r="Q5" s="203"/>
      <c r="R5" s="373" t="s">
        <v>381</v>
      </c>
      <c r="S5" s="203"/>
      <c r="T5" s="203"/>
      <c r="U5" s="203"/>
      <c r="V5" s="633"/>
      <c r="W5" s="203"/>
    </row>
    <row r="6" spans="1:207" s="113" customFormat="1" ht="17.100000000000001" customHeight="1" x14ac:dyDescent="0.15">
      <c r="A6" s="632" t="s">
        <v>368</v>
      </c>
      <c r="B6" s="358" t="s">
        <v>380</v>
      </c>
      <c r="C6" s="372" t="s">
        <v>379</v>
      </c>
      <c r="D6" s="372" t="s">
        <v>17</v>
      </c>
      <c r="E6" s="372" t="s">
        <v>378</v>
      </c>
      <c r="F6" s="372" t="s">
        <v>377</v>
      </c>
      <c r="G6" s="372" t="s">
        <v>376</v>
      </c>
      <c r="H6" s="433" t="s">
        <v>375</v>
      </c>
      <c r="I6" s="203"/>
      <c r="J6" s="372" t="s">
        <v>374</v>
      </c>
      <c r="K6" s="358" t="s">
        <v>373</v>
      </c>
      <c r="L6" s="358" t="s">
        <v>372</v>
      </c>
      <c r="M6" s="358" t="s">
        <v>371</v>
      </c>
      <c r="N6" s="358" t="s">
        <v>370</v>
      </c>
      <c r="O6" s="433" t="s">
        <v>369</v>
      </c>
      <c r="P6" s="632" t="s">
        <v>368</v>
      </c>
      <c r="Q6" s="433" t="s">
        <v>17</v>
      </c>
      <c r="R6" s="358" t="s">
        <v>367</v>
      </c>
      <c r="S6" s="433" t="s">
        <v>366</v>
      </c>
      <c r="T6" s="203"/>
      <c r="U6" s="433" t="s">
        <v>17</v>
      </c>
      <c r="V6" s="358" t="s">
        <v>365</v>
      </c>
      <c r="W6" s="434" t="s">
        <v>364</v>
      </c>
    </row>
    <row r="7" spans="1:207" s="196" customFormat="1" ht="70.5" customHeight="1" x14ac:dyDescent="0.15">
      <c r="A7" s="200">
        <v>2013</v>
      </c>
      <c r="B7" s="595">
        <v>2</v>
      </c>
      <c r="C7" s="595">
        <v>8071</v>
      </c>
      <c r="D7" s="595">
        <v>161</v>
      </c>
      <c r="E7" s="595">
        <v>102</v>
      </c>
      <c r="F7" s="595">
        <v>59</v>
      </c>
      <c r="G7" s="595">
        <v>91023</v>
      </c>
      <c r="H7" s="595">
        <v>39632</v>
      </c>
      <c r="I7" s="595"/>
      <c r="J7" s="595">
        <v>16722</v>
      </c>
      <c r="K7" s="595">
        <v>4830</v>
      </c>
      <c r="L7" s="595">
        <v>118</v>
      </c>
      <c r="M7" s="595">
        <v>332</v>
      </c>
      <c r="N7" s="595">
        <v>20790</v>
      </c>
      <c r="O7" s="595">
        <v>1778</v>
      </c>
      <c r="P7" s="200">
        <v>2013</v>
      </c>
      <c r="Q7" s="595">
        <v>340843</v>
      </c>
      <c r="R7" s="595">
        <v>284059</v>
      </c>
      <c r="S7" s="595">
        <v>56784</v>
      </c>
      <c r="T7" s="203"/>
      <c r="U7" s="595">
        <v>405889</v>
      </c>
      <c r="V7" s="595">
        <v>388536</v>
      </c>
      <c r="W7" s="595">
        <v>17353</v>
      </c>
      <c r="X7" s="630"/>
      <c r="Y7" s="630"/>
      <c r="Z7" s="630"/>
      <c r="AA7" s="630"/>
      <c r="AB7" s="630"/>
      <c r="AC7" s="630"/>
      <c r="AD7" s="630"/>
      <c r="AE7" s="630"/>
      <c r="AF7" s="630"/>
      <c r="AG7" s="630"/>
      <c r="AH7" s="630"/>
      <c r="AI7" s="630"/>
      <c r="AJ7" s="630"/>
      <c r="AK7" s="630"/>
      <c r="AL7" s="630"/>
      <c r="AM7" s="630"/>
      <c r="AN7" s="630"/>
      <c r="AO7" s="630"/>
      <c r="AP7" s="630"/>
      <c r="AQ7" s="630"/>
      <c r="AR7" s="630"/>
      <c r="AS7" s="630"/>
      <c r="AT7" s="630"/>
      <c r="AU7" s="630"/>
      <c r="AV7" s="630"/>
      <c r="AW7" s="630"/>
      <c r="AX7" s="630"/>
      <c r="AY7" s="630"/>
      <c r="AZ7" s="630"/>
      <c r="BA7" s="630"/>
      <c r="BB7" s="630"/>
      <c r="BC7" s="630"/>
      <c r="BD7" s="630"/>
      <c r="BE7" s="630"/>
      <c r="BF7" s="630"/>
      <c r="BG7" s="630"/>
      <c r="BH7" s="630"/>
      <c r="BI7" s="630"/>
      <c r="BJ7" s="630"/>
      <c r="BK7" s="630"/>
      <c r="BL7" s="630"/>
      <c r="BM7" s="630"/>
      <c r="BN7" s="630"/>
      <c r="BO7" s="630"/>
      <c r="BP7" s="630"/>
      <c r="BQ7" s="630"/>
      <c r="BR7" s="630"/>
      <c r="BS7" s="630"/>
      <c r="BT7" s="630"/>
      <c r="BU7" s="630"/>
      <c r="BV7" s="630"/>
      <c r="BW7" s="630"/>
      <c r="BX7" s="630"/>
      <c r="BY7" s="630"/>
      <c r="BZ7" s="630"/>
      <c r="CA7" s="630"/>
      <c r="CB7" s="630"/>
      <c r="CC7" s="630"/>
      <c r="CD7" s="630"/>
      <c r="CE7" s="630"/>
      <c r="CF7" s="630"/>
      <c r="CG7" s="630"/>
      <c r="CH7" s="630"/>
      <c r="CI7" s="630"/>
      <c r="CJ7" s="630"/>
      <c r="CK7" s="630"/>
      <c r="CL7" s="630"/>
      <c r="CM7" s="630"/>
      <c r="CN7" s="630"/>
      <c r="CO7" s="630"/>
      <c r="CP7" s="630"/>
      <c r="CQ7" s="630"/>
      <c r="CR7" s="630"/>
      <c r="CS7" s="630"/>
      <c r="CT7" s="630"/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0"/>
      <c r="DR7" s="630"/>
      <c r="DS7" s="630"/>
      <c r="DT7" s="630"/>
      <c r="DU7" s="630"/>
      <c r="DV7" s="630"/>
      <c r="DW7" s="630"/>
      <c r="DX7" s="630"/>
      <c r="DY7" s="630"/>
      <c r="DZ7" s="630"/>
      <c r="EA7" s="630"/>
      <c r="EB7" s="630"/>
      <c r="EC7" s="630"/>
      <c r="ED7" s="630"/>
      <c r="EE7" s="630"/>
      <c r="EF7" s="630"/>
      <c r="EG7" s="630"/>
      <c r="EH7" s="630"/>
      <c r="EI7" s="630"/>
      <c r="EJ7" s="630"/>
      <c r="EK7" s="630"/>
      <c r="EL7" s="630"/>
      <c r="EM7" s="630"/>
      <c r="EN7" s="630"/>
      <c r="EO7" s="630"/>
      <c r="EP7" s="630"/>
      <c r="EQ7" s="630"/>
      <c r="ER7" s="630"/>
      <c r="ES7" s="630"/>
      <c r="ET7" s="630"/>
      <c r="EU7" s="630"/>
      <c r="EV7" s="630"/>
      <c r="EW7" s="630"/>
      <c r="EX7" s="630"/>
      <c r="EY7" s="630"/>
      <c r="EZ7" s="630"/>
      <c r="FA7" s="630"/>
      <c r="FB7" s="630"/>
      <c r="FC7" s="630"/>
      <c r="FD7" s="630"/>
      <c r="FE7" s="630"/>
      <c r="FF7" s="630"/>
      <c r="FG7" s="630"/>
      <c r="FH7" s="630"/>
      <c r="FI7" s="630"/>
      <c r="FJ7" s="630"/>
      <c r="FK7" s="630"/>
      <c r="FL7" s="630"/>
      <c r="FM7" s="630"/>
      <c r="FN7" s="630"/>
      <c r="FO7" s="630"/>
      <c r="FP7" s="630"/>
      <c r="FQ7" s="630"/>
      <c r="FR7" s="630"/>
      <c r="FS7" s="630"/>
      <c r="FT7" s="630"/>
      <c r="FU7" s="630"/>
      <c r="FV7" s="630"/>
      <c r="FW7" s="630"/>
      <c r="FX7" s="630"/>
      <c r="FY7" s="630"/>
      <c r="FZ7" s="630"/>
      <c r="GA7" s="630"/>
      <c r="GB7" s="630"/>
      <c r="GC7" s="630"/>
      <c r="GD7" s="630"/>
      <c r="GE7" s="630"/>
      <c r="GF7" s="630"/>
      <c r="GG7" s="630"/>
      <c r="GH7" s="630"/>
      <c r="GI7" s="630"/>
      <c r="GJ7" s="630"/>
      <c r="GK7" s="630"/>
      <c r="GL7" s="630"/>
      <c r="GM7" s="630"/>
      <c r="GN7" s="630"/>
      <c r="GO7" s="630"/>
      <c r="GP7" s="630"/>
      <c r="GQ7" s="630"/>
      <c r="GR7" s="630"/>
      <c r="GS7" s="630"/>
      <c r="GT7" s="630"/>
      <c r="GU7" s="630"/>
      <c r="GV7" s="630"/>
      <c r="GW7" s="630"/>
      <c r="GX7" s="630"/>
      <c r="GY7" s="630"/>
    </row>
    <row r="8" spans="1:207" s="196" customFormat="1" ht="70.5" customHeight="1" x14ac:dyDescent="0.15">
      <c r="A8" s="200">
        <v>2014</v>
      </c>
      <c r="B8" s="595">
        <v>2</v>
      </c>
      <c r="C8" s="595">
        <v>8202</v>
      </c>
      <c r="D8" s="595">
        <v>155</v>
      </c>
      <c r="E8" s="595">
        <v>98</v>
      </c>
      <c r="F8" s="595">
        <v>57</v>
      </c>
      <c r="G8" s="595">
        <v>95304</v>
      </c>
      <c r="H8" s="595">
        <v>39978</v>
      </c>
      <c r="I8" s="595"/>
      <c r="J8" s="595">
        <v>15836</v>
      </c>
      <c r="K8" s="595">
        <v>4635</v>
      </c>
      <c r="L8" s="595">
        <v>158</v>
      </c>
      <c r="M8" s="595">
        <v>329</v>
      </c>
      <c r="N8" s="595">
        <v>21520</v>
      </c>
      <c r="O8" s="595">
        <v>2170</v>
      </c>
      <c r="P8" s="200">
        <v>2014</v>
      </c>
      <c r="Q8" s="595">
        <v>371802</v>
      </c>
      <c r="R8" s="595">
        <v>312517</v>
      </c>
      <c r="S8" s="595">
        <v>59285</v>
      </c>
      <c r="T8" s="203"/>
      <c r="U8" s="595">
        <v>402067</v>
      </c>
      <c r="V8" s="595">
        <v>378905</v>
      </c>
      <c r="W8" s="595">
        <v>23162</v>
      </c>
      <c r="X8" s="630"/>
      <c r="Y8" s="630"/>
      <c r="Z8" s="630"/>
      <c r="AA8" s="630"/>
      <c r="AB8" s="630"/>
      <c r="AC8" s="630"/>
      <c r="AD8" s="630"/>
      <c r="AE8" s="630"/>
      <c r="AF8" s="630"/>
      <c r="AG8" s="630"/>
      <c r="AH8" s="630"/>
      <c r="AI8" s="630"/>
      <c r="AJ8" s="630"/>
      <c r="AK8" s="630"/>
      <c r="AL8" s="630"/>
      <c r="AM8" s="630"/>
      <c r="AN8" s="630"/>
      <c r="AO8" s="630"/>
      <c r="AP8" s="630"/>
      <c r="AQ8" s="630"/>
      <c r="AR8" s="630"/>
      <c r="AS8" s="630"/>
      <c r="AT8" s="630"/>
      <c r="AU8" s="630"/>
      <c r="AV8" s="630"/>
      <c r="AW8" s="630"/>
      <c r="AX8" s="630"/>
      <c r="AY8" s="630"/>
      <c r="AZ8" s="630"/>
      <c r="BA8" s="630"/>
      <c r="BB8" s="630"/>
      <c r="BC8" s="630"/>
      <c r="BD8" s="630"/>
      <c r="BE8" s="630"/>
      <c r="BF8" s="630"/>
      <c r="BG8" s="630"/>
      <c r="BH8" s="630"/>
      <c r="BI8" s="630"/>
      <c r="BJ8" s="630"/>
      <c r="BK8" s="630"/>
      <c r="BL8" s="630"/>
      <c r="BM8" s="630"/>
      <c r="BN8" s="630"/>
      <c r="BO8" s="630"/>
      <c r="BP8" s="630"/>
      <c r="BQ8" s="630"/>
      <c r="BR8" s="630"/>
      <c r="BS8" s="630"/>
      <c r="BT8" s="630"/>
      <c r="BU8" s="630"/>
      <c r="BV8" s="630"/>
      <c r="BW8" s="630"/>
      <c r="BX8" s="630"/>
      <c r="BY8" s="630"/>
      <c r="BZ8" s="630"/>
      <c r="CA8" s="630"/>
      <c r="CB8" s="630"/>
      <c r="CC8" s="630"/>
      <c r="CD8" s="630"/>
      <c r="CE8" s="630"/>
      <c r="CF8" s="630"/>
      <c r="CG8" s="630"/>
      <c r="CH8" s="630"/>
      <c r="CI8" s="630"/>
      <c r="CJ8" s="630"/>
      <c r="CK8" s="630"/>
      <c r="CL8" s="630"/>
      <c r="CM8" s="630"/>
      <c r="CN8" s="630"/>
      <c r="CO8" s="630"/>
      <c r="CP8" s="630"/>
      <c r="CQ8" s="630"/>
      <c r="CR8" s="630"/>
      <c r="CS8" s="630"/>
      <c r="CT8" s="630"/>
      <c r="CU8" s="630"/>
      <c r="CV8" s="630"/>
      <c r="CW8" s="630"/>
      <c r="CX8" s="630"/>
      <c r="CY8" s="630"/>
      <c r="CZ8" s="630"/>
      <c r="DA8" s="630"/>
      <c r="DB8" s="630"/>
      <c r="DC8" s="630"/>
      <c r="DD8" s="630"/>
      <c r="DE8" s="630"/>
      <c r="DF8" s="630"/>
      <c r="DG8" s="630"/>
      <c r="DH8" s="630"/>
      <c r="DI8" s="630"/>
      <c r="DJ8" s="630"/>
      <c r="DK8" s="630"/>
      <c r="DL8" s="630"/>
      <c r="DM8" s="630"/>
      <c r="DN8" s="630"/>
      <c r="DO8" s="630"/>
      <c r="DP8" s="630"/>
      <c r="DQ8" s="630"/>
      <c r="DR8" s="630"/>
      <c r="DS8" s="630"/>
      <c r="DT8" s="630"/>
      <c r="DU8" s="630"/>
      <c r="DV8" s="630"/>
      <c r="DW8" s="630"/>
      <c r="DX8" s="630"/>
      <c r="DY8" s="630"/>
      <c r="DZ8" s="630"/>
      <c r="EA8" s="630"/>
      <c r="EB8" s="630"/>
      <c r="EC8" s="630"/>
      <c r="ED8" s="630"/>
      <c r="EE8" s="630"/>
      <c r="EF8" s="630"/>
      <c r="EG8" s="630"/>
      <c r="EH8" s="630"/>
      <c r="EI8" s="630"/>
      <c r="EJ8" s="630"/>
      <c r="EK8" s="630"/>
      <c r="EL8" s="630"/>
      <c r="EM8" s="630"/>
      <c r="EN8" s="630"/>
      <c r="EO8" s="630"/>
      <c r="EP8" s="630"/>
      <c r="EQ8" s="630"/>
      <c r="ER8" s="630"/>
      <c r="ES8" s="630"/>
      <c r="ET8" s="630"/>
      <c r="EU8" s="630"/>
      <c r="EV8" s="630"/>
      <c r="EW8" s="630"/>
      <c r="EX8" s="630"/>
      <c r="EY8" s="630"/>
      <c r="EZ8" s="630"/>
      <c r="FA8" s="630"/>
      <c r="FB8" s="630"/>
      <c r="FC8" s="630"/>
      <c r="FD8" s="630"/>
      <c r="FE8" s="630"/>
      <c r="FF8" s="630"/>
      <c r="FG8" s="630"/>
      <c r="FH8" s="630"/>
      <c r="FI8" s="630"/>
      <c r="FJ8" s="630"/>
      <c r="FK8" s="630"/>
      <c r="FL8" s="630"/>
      <c r="FM8" s="630"/>
      <c r="FN8" s="630"/>
      <c r="FO8" s="630"/>
      <c r="FP8" s="630"/>
      <c r="FQ8" s="630"/>
      <c r="FR8" s="630"/>
      <c r="FS8" s="630"/>
      <c r="FT8" s="630"/>
      <c r="FU8" s="630"/>
      <c r="FV8" s="630"/>
      <c r="FW8" s="630"/>
      <c r="FX8" s="630"/>
      <c r="FY8" s="630"/>
      <c r="FZ8" s="630"/>
      <c r="GA8" s="630"/>
      <c r="GB8" s="630"/>
      <c r="GC8" s="630"/>
      <c r="GD8" s="630"/>
      <c r="GE8" s="630"/>
      <c r="GF8" s="630"/>
      <c r="GG8" s="630"/>
      <c r="GH8" s="630"/>
      <c r="GI8" s="630"/>
      <c r="GJ8" s="630"/>
      <c r="GK8" s="630"/>
      <c r="GL8" s="630"/>
      <c r="GM8" s="630"/>
      <c r="GN8" s="630"/>
      <c r="GO8" s="630"/>
      <c r="GP8" s="630"/>
      <c r="GQ8" s="630"/>
      <c r="GR8" s="630"/>
      <c r="GS8" s="630"/>
      <c r="GT8" s="630"/>
      <c r="GU8" s="630"/>
      <c r="GV8" s="630"/>
      <c r="GW8" s="630"/>
      <c r="GX8" s="630"/>
      <c r="GY8" s="630"/>
    </row>
    <row r="9" spans="1:207" s="625" customFormat="1" ht="70.5" customHeight="1" x14ac:dyDescent="0.15">
      <c r="A9" s="200">
        <v>2015</v>
      </c>
      <c r="B9" s="595">
        <v>2</v>
      </c>
      <c r="C9" s="595">
        <v>8206</v>
      </c>
      <c r="D9" s="595">
        <v>163</v>
      </c>
      <c r="E9" s="595">
        <v>103</v>
      </c>
      <c r="F9" s="595">
        <v>60</v>
      </c>
      <c r="G9" s="595">
        <v>97186</v>
      </c>
      <c r="H9" s="595">
        <v>37713</v>
      </c>
      <c r="I9" s="595"/>
      <c r="J9" s="595">
        <v>17599</v>
      </c>
      <c r="K9" s="595">
        <v>5539</v>
      </c>
      <c r="L9" s="595">
        <v>201</v>
      </c>
      <c r="M9" s="595">
        <v>336</v>
      </c>
      <c r="N9" s="595">
        <v>21814</v>
      </c>
      <c r="O9" s="595">
        <v>2324</v>
      </c>
      <c r="P9" s="200">
        <v>2015</v>
      </c>
      <c r="Q9" s="595">
        <v>413130</v>
      </c>
      <c r="R9" s="595">
        <v>343150</v>
      </c>
      <c r="S9" s="595">
        <v>69980</v>
      </c>
      <c r="T9" s="203"/>
      <c r="U9" s="595">
        <v>404450</v>
      </c>
      <c r="V9" s="595">
        <v>346159</v>
      </c>
      <c r="W9" s="595">
        <v>58291</v>
      </c>
      <c r="X9" s="626"/>
      <c r="Y9" s="626"/>
      <c r="Z9" s="626"/>
      <c r="AA9" s="626"/>
      <c r="AB9" s="626"/>
      <c r="AC9" s="626"/>
      <c r="AD9" s="626"/>
      <c r="AE9" s="626"/>
      <c r="AF9" s="626"/>
      <c r="AG9" s="626"/>
      <c r="AH9" s="626"/>
      <c r="AI9" s="626"/>
      <c r="AJ9" s="626"/>
      <c r="AK9" s="626"/>
      <c r="AL9" s="626"/>
      <c r="AM9" s="626"/>
      <c r="AN9" s="626"/>
      <c r="AO9" s="626"/>
      <c r="AP9" s="626"/>
      <c r="AQ9" s="626"/>
      <c r="AR9" s="626"/>
      <c r="AS9" s="626"/>
      <c r="AT9" s="626"/>
      <c r="AU9" s="626"/>
      <c r="AV9" s="626"/>
      <c r="AW9" s="626"/>
      <c r="AX9" s="626"/>
      <c r="AY9" s="626"/>
      <c r="AZ9" s="626"/>
      <c r="BA9" s="626"/>
      <c r="BB9" s="626"/>
      <c r="BC9" s="626"/>
      <c r="BD9" s="626"/>
      <c r="BE9" s="626"/>
      <c r="BF9" s="626"/>
      <c r="BG9" s="626"/>
      <c r="BH9" s="626"/>
      <c r="BI9" s="626"/>
      <c r="BJ9" s="626"/>
      <c r="BK9" s="626"/>
      <c r="BL9" s="626"/>
      <c r="BM9" s="626"/>
      <c r="BN9" s="626"/>
      <c r="BO9" s="626"/>
      <c r="BP9" s="626"/>
      <c r="BQ9" s="626"/>
      <c r="BR9" s="626"/>
      <c r="BS9" s="626"/>
      <c r="BT9" s="626"/>
      <c r="BU9" s="626"/>
      <c r="BV9" s="626"/>
      <c r="BW9" s="626"/>
      <c r="BX9" s="626"/>
      <c r="BY9" s="626"/>
      <c r="BZ9" s="626"/>
      <c r="CA9" s="626"/>
      <c r="CB9" s="626"/>
      <c r="CC9" s="626"/>
      <c r="CD9" s="626"/>
      <c r="CE9" s="626"/>
      <c r="CF9" s="626"/>
      <c r="CG9" s="626"/>
      <c r="CH9" s="626"/>
      <c r="CI9" s="626"/>
      <c r="CJ9" s="626"/>
      <c r="CK9" s="626"/>
      <c r="CL9" s="626"/>
      <c r="CM9" s="626"/>
      <c r="CN9" s="626"/>
      <c r="CO9" s="626"/>
      <c r="CP9" s="626"/>
      <c r="CQ9" s="626"/>
      <c r="CR9" s="626"/>
      <c r="CS9" s="626"/>
      <c r="CT9" s="626"/>
      <c r="CU9" s="626"/>
      <c r="CV9" s="626"/>
      <c r="CW9" s="626"/>
      <c r="CX9" s="626"/>
      <c r="CY9" s="626"/>
      <c r="CZ9" s="626"/>
      <c r="DA9" s="626"/>
      <c r="DB9" s="626"/>
      <c r="DC9" s="626"/>
      <c r="DD9" s="626"/>
      <c r="DE9" s="626"/>
      <c r="DF9" s="626"/>
      <c r="DG9" s="626"/>
      <c r="DH9" s="626"/>
      <c r="DI9" s="626"/>
      <c r="DJ9" s="626"/>
      <c r="DK9" s="626"/>
      <c r="DL9" s="626"/>
      <c r="DM9" s="626"/>
      <c r="DN9" s="626"/>
      <c r="DO9" s="626"/>
      <c r="DP9" s="626"/>
      <c r="DQ9" s="626"/>
      <c r="DR9" s="626"/>
      <c r="DS9" s="626"/>
      <c r="DT9" s="626"/>
      <c r="DU9" s="626"/>
      <c r="DV9" s="626"/>
      <c r="DW9" s="626"/>
      <c r="DX9" s="626"/>
      <c r="DY9" s="626"/>
      <c r="DZ9" s="626"/>
      <c r="EA9" s="626"/>
      <c r="EB9" s="626"/>
      <c r="EC9" s="626"/>
      <c r="ED9" s="626"/>
      <c r="EE9" s="626"/>
      <c r="EF9" s="626"/>
      <c r="EG9" s="626"/>
      <c r="EH9" s="626"/>
      <c r="EI9" s="626"/>
      <c r="EJ9" s="626"/>
      <c r="EK9" s="626"/>
      <c r="EL9" s="626"/>
      <c r="EM9" s="626"/>
      <c r="EN9" s="626"/>
      <c r="EO9" s="626"/>
      <c r="EP9" s="626"/>
      <c r="EQ9" s="626"/>
      <c r="ER9" s="626"/>
      <c r="ES9" s="626"/>
      <c r="ET9" s="626"/>
      <c r="EU9" s="626"/>
      <c r="EV9" s="626"/>
      <c r="EW9" s="626"/>
      <c r="EX9" s="626"/>
      <c r="EY9" s="626"/>
      <c r="EZ9" s="626"/>
      <c r="FA9" s="626"/>
      <c r="FB9" s="626"/>
      <c r="FC9" s="626"/>
      <c r="FD9" s="626"/>
      <c r="FE9" s="626"/>
      <c r="FF9" s="626"/>
      <c r="FG9" s="626"/>
      <c r="FH9" s="626"/>
      <c r="FI9" s="626"/>
      <c r="FJ9" s="626"/>
      <c r="FK9" s="626"/>
      <c r="FL9" s="626"/>
      <c r="FM9" s="626"/>
      <c r="FN9" s="626"/>
      <c r="FO9" s="626"/>
      <c r="FP9" s="626"/>
      <c r="FQ9" s="626"/>
      <c r="FR9" s="626"/>
      <c r="FS9" s="626"/>
      <c r="FT9" s="626"/>
      <c r="FU9" s="626"/>
      <c r="FV9" s="626"/>
      <c r="FW9" s="626"/>
      <c r="FX9" s="626"/>
      <c r="FY9" s="626"/>
      <c r="FZ9" s="626"/>
      <c r="GA9" s="626"/>
      <c r="GB9" s="626"/>
      <c r="GC9" s="626"/>
      <c r="GD9" s="626"/>
      <c r="GE9" s="626"/>
      <c r="GF9" s="626"/>
      <c r="GG9" s="626"/>
      <c r="GH9" s="626"/>
      <c r="GI9" s="626"/>
      <c r="GJ9" s="626"/>
      <c r="GK9" s="626"/>
      <c r="GL9" s="626"/>
      <c r="GM9" s="626"/>
      <c r="GN9" s="626"/>
      <c r="GO9" s="626"/>
      <c r="GP9" s="626"/>
      <c r="GQ9" s="626"/>
      <c r="GR9" s="626"/>
      <c r="GS9" s="626"/>
      <c r="GT9" s="626"/>
      <c r="GU9" s="626"/>
      <c r="GV9" s="626"/>
      <c r="GW9" s="626"/>
      <c r="GX9" s="626"/>
      <c r="GY9" s="626"/>
    </row>
    <row r="10" spans="1:207" s="196" customFormat="1" ht="70.5" customHeight="1" x14ac:dyDescent="0.15">
      <c r="A10" s="200">
        <v>2016</v>
      </c>
      <c r="B10" s="595">
        <v>2</v>
      </c>
      <c r="C10" s="631">
        <v>8239</v>
      </c>
      <c r="D10" s="631">
        <v>175</v>
      </c>
      <c r="E10" s="631">
        <v>123</v>
      </c>
      <c r="F10" s="631">
        <v>62</v>
      </c>
      <c r="G10" s="631">
        <v>97829</v>
      </c>
      <c r="H10" s="631">
        <v>38152</v>
      </c>
      <c r="I10" s="203"/>
      <c r="J10" s="631">
        <v>20408</v>
      </c>
      <c r="K10" s="631">
        <v>3884</v>
      </c>
      <c r="L10" s="631">
        <v>460</v>
      </c>
      <c r="M10" s="631">
        <v>281</v>
      </c>
      <c r="N10" s="631">
        <v>21890</v>
      </c>
      <c r="O10" s="631">
        <v>2389</v>
      </c>
      <c r="P10" s="200">
        <v>2016</v>
      </c>
      <c r="Q10" s="631">
        <v>423980</v>
      </c>
      <c r="R10" s="631">
        <v>352618</v>
      </c>
      <c r="S10" s="631">
        <v>71362</v>
      </c>
      <c r="T10" s="203"/>
      <c r="U10" s="631">
        <v>435346</v>
      </c>
      <c r="V10" s="631">
        <v>414679</v>
      </c>
      <c r="W10" s="631">
        <v>20667</v>
      </c>
      <c r="X10" s="630"/>
      <c r="Y10" s="630"/>
      <c r="Z10" s="630"/>
      <c r="AA10" s="630"/>
      <c r="AB10" s="630"/>
      <c r="AC10" s="630"/>
      <c r="AD10" s="630"/>
      <c r="AE10" s="630"/>
      <c r="AF10" s="630"/>
      <c r="AG10" s="630"/>
      <c r="AH10" s="630"/>
      <c r="AI10" s="630"/>
      <c r="AJ10" s="630"/>
      <c r="AK10" s="630"/>
      <c r="AL10" s="630"/>
      <c r="AM10" s="630"/>
      <c r="AN10" s="630"/>
      <c r="AO10" s="630"/>
      <c r="AP10" s="630"/>
      <c r="AQ10" s="630"/>
      <c r="AR10" s="630"/>
      <c r="AS10" s="630"/>
      <c r="AT10" s="630"/>
      <c r="AU10" s="630"/>
      <c r="AV10" s="630"/>
      <c r="AW10" s="630"/>
      <c r="AX10" s="630"/>
      <c r="AY10" s="630"/>
      <c r="AZ10" s="630"/>
      <c r="BA10" s="630"/>
      <c r="BB10" s="630"/>
      <c r="BC10" s="630"/>
      <c r="BD10" s="630"/>
      <c r="BE10" s="630"/>
      <c r="BF10" s="630"/>
      <c r="BG10" s="630"/>
      <c r="BH10" s="630"/>
      <c r="BI10" s="630"/>
      <c r="BJ10" s="630"/>
      <c r="BK10" s="630"/>
      <c r="BL10" s="630"/>
      <c r="BM10" s="630"/>
      <c r="BN10" s="630"/>
      <c r="BO10" s="630"/>
      <c r="BP10" s="630"/>
      <c r="BQ10" s="630"/>
      <c r="BR10" s="630"/>
      <c r="BS10" s="630"/>
      <c r="BT10" s="630"/>
      <c r="BU10" s="630"/>
      <c r="BV10" s="630"/>
      <c r="BW10" s="630"/>
      <c r="BX10" s="630"/>
      <c r="BY10" s="630"/>
      <c r="BZ10" s="630"/>
      <c r="CA10" s="630"/>
      <c r="CB10" s="630"/>
      <c r="CC10" s="630"/>
      <c r="CD10" s="630"/>
      <c r="CE10" s="630"/>
      <c r="CF10" s="630"/>
      <c r="CG10" s="630"/>
      <c r="CH10" s="630"/>
      <c r="CI10" s="630"/>
      <c r="CJ10" s="630"/>
      <c r="CK10" s="630"/>
      <c r="CL10" s="630"/>
      <c r="CM10" s="630"/>
      <c r="CN10" s="630"/>
      <c r="CO10" s="630"/>
      <c r="CP10" s="630"/>
      <c r="CQ10" s="630"/>
      <c r="CR10" s="630"/>
      <c r="CS10" s="630"/>
      <c r="CT10" s="630"/>
      <c r="CU10" s="630"/>
      <c r="CV10" s="630"/>
      <c r="CW10" s="630"/>
      <c r="CX10" s="630"/>
      <c r="CY10" s="630"/>
      <c r="CZ10" s="630"/>
      <c r="DA10" s="630"/>
      <c r="DB10" s="630"/>
      <c r="DC10" s="630"/>
      <c r="DD10" s="630"/>
      <c r="DE10" s="630"/>
      <c r="DF10" s="630"/>
      <c r="DG10" s="630"/>
      <c r="DH10" s="630"/>
      <c r="DI10" s="630"/>
      <c r="DJ10" s="630"/>
      <c r="DK10" s="630"/>
      <c r="DL10" s="630"/>
      <c r="DM10" s="630"/>
      <c r="DN10" s="630"/>
      <c r="DO10" s="630"/>
      <c r="DP10" s="630"/>
      <c r="DQ10" s="630"/>
      <c r="DR10" s="630"/>
      <c r="DS10" s="630"/>
      <c r="DT10" s="630"/>
      <c r="DU10" s="630"/>
      <c r="DV10" s="630"/>
      <c r="DW10" s="630"/>
      <c r="DX10" s="630"/>
      <c r="DY10" s="630"/>
      <c r="DZ10" s="630"/>
      <c r="EA10" s="630"/>
      <c r="EB10" s="630"/>
      <c r="EC10" s="630"/>
      <c r="ED10" s="630"/>
      <c r="EE10" s="630"/>
      <c r="EF10" s="630"/>
      <c r="EG10" s="630"/>
      <c r="EH10" s="630"/>
      <c r="EI10" s="630"/>
      <c r="EJ10" s="630"/>
      <c r="EK10" s="630"/>
      <c r="EL10" s="630"/>
      <c r="EM10" s="630"/>
      <c r="EN10" s="630"/>
      <c r="EO10" s="630"/>
      <c r="EP10" s="630"/>
      <c r="EQ10" s="630"/>
      <c r="ER10" s="630"/>
      <c r="ES10" s="630"/>
      <c r="ET10" s="630"/>
      <c r="EU10" s="630"/>
      <c r="EV10" s="630"/>
      <c r="EW10" s="630"/>
      <c r="EX10" s="630"/>
      <c r="EY10" s="630"/>
      <c r="EZ10" s="630"/>
      <c r="FA10" s="630"/>
      <c r="FB10" s="630"/>
      <c r="FC10" s="630"/>
      <c r="FD10" s="630"/>
      <c r="FE10" s="630"/>
      <c r="FF10" s="630"/>
      <c r="FG10" s="630"/>
      <c r="FH10" s="630"/>
      <c r="FI10" s="630"/>
      <c r="FJ10" s="630"/>
      <c r="FK10" s="630"/>
      <c r="FL10" s="630"/>
      <c r="FM10" s="630"/>
      <c r="FN10" s="630"/>
      <c r="FO10" s="630"/>
      <c r="FP10" s="630"/>
      <c r="FQ10" s="630"/>
      <c r="FR10" s="630"/>
      <c r="FS10" s="630"/>
      <c r="FT10" s="630"/>
      <c r="FU10" s="630"/>
      <c r="FV10" s="630"/>
      <c r="FW10" s="630"/>
      <c r="FX10" s="630"/>
      <c r="FY10" s="630"/>
      <c r="FZ10" s="630"/>
      <c r="GA10" s="630"/>
      <c r="GB10" s="630"/>
      <c r="GC10" s="630"/>
      <c r="GD10" s="630"/>
      <c r="GE10" s="630"/>
      <c r="GF10" s="630"/>
      <c r="GG10" s="630"/>
      <c r="GH10" s="630"/>
      <c r="GI10" s="630"/>
      <c r="GJ10" s="630"/>
      <c r="GK10" s="630"/>
      <c r="GL10" s="630"/>
      <c r="GM10" s="630"/>
      <c r="GN10" s="630"/>
      <c r="GO10" s="630"/>
      <c r="GP10" s="630"/>
      <c r="GQ10" s="630"/>
      <c r="GR10" s="630"/>
      <c r="GS10" s="630"/>
      <c r="GT10" s="630"/>
      <c r="GU10" s="630"/>
      <c r="GV10" s="630"/>
      <c r="GW10" s="630"/>
      <c r="GX10" s="630"/>
      <c r="GY10" s="630"/>
    </row>
    <row r="11" spans="1:207" s="625" customFormat="1" ht="70.5" customHeight="1" x14ac:dyDescent="0.15">
      <c r="A11" s="200">
        <v>2017</v>
      </c>
      <c r="B11" s="595">
        <v>2</v>
      </c>
      <c r="C11" s="631">
        <v>8300</v>
      </c>
      <c r="D11" s="631">
        <v>173</v>
      </c>
      <c r="E11" s="631">
        <v>113</v>
      </c>
      <c r="F11" s="631">
        <v>60</v>
      </c>
      <c r="G11" s="631">
        <v>85135</v>
      </c>
      <c r="H11" s="631">
        <v>42407</v>
      </c>
      <c r="I11" s="203"/>
      <c r="J11" s="631">
        <v>21728</v>
      </c>
      <c r="K11" s="631">
        <v>8872</v>
      </c>
      <c r="L11" s="631">
        <v>376</v>
      </c>
      <c r="M11" s="631">
        <v>289</v>
      </c>
      <c r="N11" s="631">
        <v>22840</v>
      </c>
      <c r="O11" s="631">
        <v>2528</v>
      </c>
      <c r="P11" s="200">
        <v>2017</v>
      </c>
      <c r="Q11" s="631">
        <v>505175</v>
      </c>
      <c r="R11" s="631">
        <v>428882</v>
      </c>
      <c r="S11" s="631">
        <v>76293</v>
      </c>
      <c r="T11" s="203"/>
      <c r="U11" s="631">
        <v>510573</v>
      </c>
      <c r="V11" s="631">
        <v>483765</v>
      </c>
      <c r="W11" s="631">
        <v>26808</v>
      </c>
      <c r="X11" s="626"/>
      <c r="Y11" s="626"/>
      <c r="Z11" s="626"/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626"/>
      <c r="AO11" s="626"/>
      <c r="AP11" s="626"/>
      <c r="AQ11" s="626"/>
      <c r="AR11" s="626"/>
      <c r="AS11" s="626"/>
      <c r="AT11" s="626"/>
      <c r="AU11" s="626"/>
      <c r="AV11" s="626"/>
      <c r="AW11" s="626"/>
      <c r="AX11" s="626"/>
      <c r="AY11" s="626"/>
      <c r="AZ11" s="626"/>
      <c r="BA11" s="626"/>
      <c r="BB11" s="626"/>
      <c r="BC11" s="626"/>
      <c r="BD11" s="626"/>
      <c r="BE11" s="626"/>
      <c r="BF11" s="626"/>
      <c r="BG11" s="626"/>
      <c r="BH11" s="626"/>
      <c r="BI11" s="626"/>
      <c r="BJ11" s="626"/>
      <c r="BK11" s="626"/>
      <c r="BL11" s="626"/>
      <c r="BM11" s="626"/>
      <c r="BN11" s="626"/>
      <c r="BO11" s="626"/>
      <c r="BP11" s="626"/>
      <c r="BQ11" s="626"/>
      <c r="BR11" s="626"/>
      <c r="BS11" s="626"/>
      <c r="BT11" s="626"/>
      <c r="BU11" s="626"/>
      <c r="BV11" s="626"/>
      <c r="BW11" s="626"/>
      <c r="BX11" s="626"/>
      <c r="BY11" s="626"/>
      <c r="BZ11" s="626"/>
      <c r="CA11" s="626"/>
      <c r="CB11" s="626"/>
      <c r="CC11" s="626"/>
      <c r="CD11" s="626"/>
      <c r="CE11" s="626"/>
      <c r="CF11" s="626"/>
      <c r="CG11" s="626"/>
      <c r="CH11" s="626"/>
      <c r="CI11" s="626"/>
      <c r="CJ11" s="626"/>
      <c r="CK11" s="626"/>
      <c r="CL11" s="626"/>
      <c r="CM11" s="626"/>
      <c r="CN11" s="626"/>
      <c r="CO11" s="626"/>
      <c r="CP11" s="626"/>
      <c r="CQ11" s="626"/>
      <c r="CR11" s="626"/>
      <c r="CS11" s="626"/>
      <c r="CT11" s="626"/>
      <c r="CU11" s="626"/>
      <c r="CV11" s="626"/>
      <c r="CW11" s="626"/>
      <c r="CX11" s="626"/>
      <c r="CY11" s="626"/>
      <c r="CZ11" s="626"/>
      <c r="DA11" s="626"/>
      <c r="DB11" s="626"/>
      <c r="DC11" s="626"/>
      <c r="DD11" s="626"/>
      <c r="DE11" s="626"/>
      <c r="DF11" s="626"/>
      <c r="DG11" s="626"/>
      <c r="DH11" s="626"/>
      <c r="DI11" s="626"/>
      <c r="DJ11" s="626"/>
      <c r="DK11" s="626"/>
      <c r="DL11" s="626"/>
      <c r="DM11" s="626"/>
      <c r="DN11" s="626"/>
      <c r="DO11" s="626"/>
      <c r="DP11" s="626"/>
      <c r="DQ11" s="626"/>
      <c r="DR11" s="626"/>
      <c r="DS11" s="626"/>
      <c r="DT11" s="626"/>
      <c r="DU11" s="626"/>
      <c r="DV11" s="626"/>
      <c r="DW11" s="626"/>
      <c r="DX11" s="626"/>
      <c r="DY11" s="626"/>
      <c r="DZ11" s="626"/>
      <c r="EA11" s="626"/>
      <c r="EB11" s="626"/>
      <c r="EC11" s="626"/>
      <c r="ED11" s="626"/>
      <c r="EE11" s="626"/>
      <c r="EF11" s="626"/>
      <c r="EG11" s="626"/>
      <c r="EH11" s="626"/>
      <c r="EI11" s="626"/>
      <c r="EJ11" s="626"/>
      <c r="EK11" s="626"/>
      <c r="EL11" s="626"/>
      <c r="EM11" s="626"/>
      <c r="EN11" s="626"/>
      <c r="EO11" s="626"/>
      <c r="EP11" s="626"/>
      <c r="EQ11" s="626"/>
      <c r="ER11" s="626"/>
      <c r="ES11" s="626"/>
      <c r="ET11" s="626"/>
      <c r="EU11" s="626"/>
      <c r="EV11" s="626"/>
      <c r="EW11" s="626"/>
      <c r="EX11" s="626"/>
      <c r="EY11" s="626"/>
      <c r="EZ11" s="626"/>
      <c r="FA11" s="626"/>
      <c r="FB11" s="626"/>
      <c r="FC11" s="626"/>
      <c r="FD11" s="626"/>
      <c r="FE11" s="626"/>
      <c r="FF11" s="626"/>
      <c r="FG11" s="626"/>
      <c r="FH11" s="626"/>
      <c r="FI11" s="626"/>
      <c r="FJ11" s="626"/>
      <c r="FK11" s="626"/>
      <c r="FL11" s="626"/>
      <c r="FM11" s="626"/>
      <c r="FN11" s="626"/>
      <c r="FO11" s="626"/>
      <c r="FP11" s="626"/>
      <c r="FQ11" s="626"/>
      <c r="FR11" s="626"/>
      <c r="FS11" s="626"/>
      <c r="FT11" s="626"/>
      <c r="FU11" s="626"/>
      <c r="FV11" s="626"/>
      <c r="FW11" s="626"/>
      <c r="FX11" s="626"/>
      <c r="FY11" s="626"/>
      <c r="FZ11" s="626"/>
      <c r="GA11" s="626"/>
      <c r="GB11" s="626"/>
      <c r="GC11" s="626"/>
      <c r="GD11" s="626"/>
      <c r="GE11" s="626"/>
      <c r="GF11" s="626"/>
      <c r="GG11" s="626"/>
      <c r="GH11" s="626"/>
      <c r="GI11" s="626"/>
      <c r="GJ11" s="626"/>
      <c r="GK11" s="626"/>
      <c r="GL11" s="626"/>
      <c r="GM11" s="626"/>
      <c r="GN11" s="626"/>
      <c r="GO11" s="626"/>
      <c r="GP11" s="626"/>
      <c r="GQ11" s="626"/>
      <c r="GR11" s="626"/>
      <c r="GS11" s="626"/>
      <c r="GT11" s="626"/>
      <c r="GU11" s="626"/>
      <c r="GV11" s="626"/>
      <c r="GW11" s="626"/>
      <c r="GX11" s="626"/>
      <c r="GY11" s="626"/>
    </row>
    <row r="12" spans="1:207" s="196" customFormat="1" ht="70.5" customHeight="1" x14ac:dyDescent="0.15">
      <c r="A12" s="200">
        <v>2018</v>
      </c>
      <c r="B12" s="595">
        <v>2</v>
      </c>
      <c r="C12" s="595">
        <v>8379</v>
      </c>
      <c r="D12" s="595">
        <v>172</v>
      </c>
      <c r="E12" s="595">
        <v>112</v>
      </c>
      <c r="F12" s="595">
        <v>60</v>
      </c>
      <c r="G12" s="595">
        <v>81056</v>
      </c>
      <c r="H12" s="595">
        <v>42979</v>
      </c>
      <c r="I12" s="203"/>
      <c r="J12" s="631">
        <v>21966</v>
      </c>
      <c r="K12" s="631">
        <v>10460</v>
      </c>
      <c r="L12" s="631">
        <v>0</v>
      </c>
      <c r="M12" s="631">
        <v>0</v>
      </c>
      <c r="N12" s="631">
        <v>23133</v>
      </c>
      <c r="O12" s="631">
        <v>3455</v>
      </c>
      <c r="P12" s="374">
        <v>2018</v>
      </c>
      <c r="Q12" s="631">
        <v>536893</v>
      </c>
      <c r="R12" s="631">
        <v>457099</v>
      </c>
      <c r="S12" s="631">
        <v>79794</v>
      </c>
      <c r="T12" s="203"/>
      <c r="U12" s="631">
        <v>518016</v>
      </c>
      <c r="V12" s="631">
        <v>477393</v>
      </c>
      <c r="W12" s="631">
        <v>40623</v>
      </c>
      <c r="X12" s="630"/>
      <c r="Y12" s="630"/>
      <c r="Z12" s="630"/>
      <c r="AA12" s="630"/>
      <c r="AB12" s="630"/>
      <c r="AC12" s="630"/>
      <c r="AD12" s="630"/>
      <c r="AE12" s="630"/>
      <c r="AF12" s="630"/>
      <c r="AG12" s="630"/>
      <c r="AH12" s="630"/>
      <c r="AI12" s="630"/>
      <c r="AJ12" s="630"/>
      <c r="AK12" s="630"/>
      <c r="AL12" s="630"/>
      <c r="AM12" s="630"/>
      <c r="AN12" s="630"/>
      <c r="AO12" s="630"/>
      <c r="AP12" s="630"/>
      <c r="AQ12" s="630"/>
      <c r="AR12" s="630"/>
      <c r="AS12" s="630"/>
      <c r="AT12" s="630"/>
      <c r="AU12" s="630"/>
      <c r="AV12" s="630"/>
      <c r="AW12" s="630"/>
      <c r="AX12" s="630"/>
      <c r="AY12" s="630"/>
      <c r="AZ12" s="630"/>
      <c r="BA12" s="630"/>
      <c r="BB12" s="630"/>
      <c r="BC12" s="630"/>
      <c r="BD12" s="630"/>
      <c r="BE12" s="630"/>
      <c r="BF12" s="630"/>
      <c r="BG12" s="630"/>
      <c r="BH12" s="630"/>
      <c r="BI12" s="630"/>
      <c r="BJ12" s="630"/>
      <c r="BK12" s="630"/>
      <c r="BL12" s="630"/>
      <c r="BM12" s="630"/>
      <c r="BN12" s="630"/>
      <c r="BO12" s="630"/>
      <c r="BP12" s="630"/>
      <c r="BQ12" s="630"/>
      <c r="BR12" s="630"/>
      <c r="BS12" s="630"/>
      <c r="BT12" s="630"/>
      <c r="BU12" s="630"/>
      <c r="BV12" s="630"/>
      <c r="BW12" s="630"/>
      <c r="BX12" s="630"/>
      <c r="BY12" s="630"/>
      <c r="BZ12" s="630"/>
      <c r="CA12" s="630"/>
      <c r="CB12" s="630"/>
      <c r="CC12" s="630"/>
      <c r="CD12" s="630"/>
      <c r="CE12" s="630"/>
      <c r="CF12" s="630"/>
      <c r="CG12" s="630"/>
      <c r="CH12" s="630"/>
      <c r="CI12" s="630"/>
      <c r="CJ12" s="630"/>
      <c r="CK12" s="630"/>
      <c r="CL12" s="630"/>
      <c r="CM12" s="630"/>
      <c r="CN12" s="630"/>
      <c r="CO12" s="630"/>
      <c r="CP12" s="630"/>
      <c r="CQ12" s="630"/>
      <c r="CR12" s="630"/>
      <c r="CS12" s="630"/>
      <c r="CT12" s="630"/>
      <c r="CU12" s="630"/>
      <c r="CV12" s="630"/>
      <c r="CW12" s="630"/>
      <c r="CX12" s="630"/>
      <c r="CY12" s="630"/>
      <c r="CZ12" s="630"/>
      <c r="DA12" s="630"/>
      <c r="DB12" s="630"/>
      <c r="DC12" s="630"/>
      <c r="DD12" s="630"/>
      <c r="DE12" s="630"/>
      <c r="DF12" s="630"/>
      <c r="DG12" s="630"/>
      <c r="DH12" s="630"/>
      <c r="DI12" s="630"/>
      <c r="DJ12" s="630"/>
      <c r="DK12" s="630"/>
      <c r="DL12" s="630"/>
      <c r="DM12" s="630"/>
      <c r="DN12" s="630"/>
      <c r="DO12" s="630"/>
      <c r="DP12" s="630"/>
      <c r="DQ12" s="630"/>
      <c r="DR12" s="630"/>
      <c r="DS12" s="630"/>
      <c r="DT12" s="630"/>
      <c r="DU12" s="630"/>
      <c r="DV12" s="630"/>
      <c r="DW12" s="630"/>
      <c r="DX12" s="630"/>
      <c r="DY12" s="630"/>
      <c r="DZ12" s="630"/>
      <c r="EA12" s="630"/>
      <c r="EB12" s="630"/>
      <c r="EC12" s="630"/>
      <c r="ED12" s="630"/>
      <c r="EE12" s="630"/>
      <c r="EF12" s="630"/>
      <c r="EG12" s="630"/>
      <c r="EH12" s="630"/>
      <c r="EI12" s="630"/>
      <c r="EJ12" s="630"/>
      <c r="EK12" s="630"/>
      <c r="EL12" s="630"/>
      <c r="EM12" s="630"/>
      <c r="EN12" s="630"/>
      <c r="EO12" s="630"/>
      <c r="EP12" s="630"/>
      <c r="EQ12" s="630"/>
      <c r="ER12" s="630"/>
      <c r="ES12" s="630"/>
      <c r="ET12" s="630"/>
      <c r="EU12" s="630"/>
      <c r="EV12" s="630"/>
      <c r="EW12" s="630"/>
      <c r="EX12" s="630"/>
      <c r="EY12" s="630"/>
      <c r="EZ12" s="630"/>
      <c r="FA12" s="630"/>
      <c r="FB12" s="630"/>
      <c r="FC12" s="630"/>
      <c r="FD12" s="630"/>
      <c r="FE12" s="630"/>
      <c r="FF12" s="630"/>
      <c r="FG12" s="630"/>
      <c r="FH12" s="630"/>
      <c r="FI12" s="630"/>
      <c r="FJ12" s="630"/>
      <c r="FK12" s="630"/>
      <c r="FL12" s="630"/>
      <c r="FM12" s="630"/>
      <c r="FN12" s="630"/>
      <c r="FO12" s="630"/>
      <c r="FP12" s="630"/>
      <c r="FQ12" s="630"/>
      <c r="FR12" s="630"/>
      <c r="FS12" s="630"/>
      <c r="FT12" s="630"/>
      <c r="FU12" s="630"/>
      <c r="FV12" s="630"/>
      <c r="FW12" s="630"/>
      <c r="FX12" s="630"/>
      <c r="FY12" s="630"/>
      <c r="FZ12" s="630"/>
      <c r="GA12" s="630"/>
      <c r="GB12" s="630"/>
      <c r="GC12" s="630"/>
      <c r="GD12" s="630"/>
      <c r="GE12" s="630"/>
      <c r="GF12" s="630"/>
      <c r="GG12" s="630"/>
      <c r="GH12" s="630"/>
      <c r="GI12" s="630"/>
      <c r="GJ12" s="630"/>
      <c r="GK12" s="630"/>
      <c r="GL12" s="630"/>
      <c r="GM12" s="630"/>
      <c r="GN12" s="630"/>
      <c r="GO12" s="630"/>
      <c r="GP12" s="630"/>
      <c r="GQ12" s="630"/>
      <c r="GR12" s="630"/>
      <c r="GS12" s="630"/>
      <c r="GT12" s="630"/>
      <c r="GU12" s="630"/>
      <c r="GV12" s="630"/>
      <c r="GW12" s="630"/>
      <c r="GX12" s="630"/>
      <c r="GY12" s="630"/>
    </row>
    <row r="13" spans="1:207" s="625" customFormat="1" ht="70.5" customHeight="1" x14ac:dyDescent="0.15">
      <c r="A13" s="629">
        <v>2019</v>
      </c>
      <c r="B13" s="601">
        <v>2</v>
      </c>
      <c r="C13" s="601">
        <f t="shared" ref="C13:H13" si="0">SUM(C14:C15)</f>
        <v>8138</v>
      </c>
      <c r="D13" s="601">
        <f t="shared" si="0"/>
        <v>175</v>
      </c>
      <c r="E13" s="601">
        <f t="shared" si="0"/>
        <v>116</v>
      </c>
      <c r="F13" s="601">
        <f t="shared" si="0"/>
        <v>59</v>
      </c>
      <c r="G13" s="601">
        <f t="shared" si="0"/>
        <v>76339</v>
      </c>
      <c r="H13" s="601">
        <f t="shared" si="0"/>
        <v>41644</v>
      </c>
      <c r="I13" s="601"/>
      <c r="J13" s="601">
        <f t="shared" ref="J13:O13" si="1">SUM(J14:J15)</f>
        <v>21518</v>
      </c>
      <c r="K13" s="601">
        <f t="shared" si="1"/>
        <v>8223</v>
      </c>
      <c r="L13" s="601">
        <f t="shared" si="1"/>
        <v>190</v>
      </c>
      <c r="M13" s="601">
        <f t="shared" si="1"/>
        <v>315</v>
      </c>
      <c r="N13" s="601">
        <f t="shared" si="1"/>
        <v>21167</v>
      </c>
      <c r="O13" s="601">
        <f t="shared" si="1"/>
        <v>922</v>
      </c>
      <c r="P13" s="628">
        <v>2019</v>
      </c>
      <c r="Q13" s="627">
        <f>SUM(Q14:Q15)</f>
        <v>522223</v>
      </c>
      <c r="R13" s="627">
        <f>SUM(R14:R15)</f>
        <v>443572</v>
      </c>
      <c r="S13" s="627">
        <f>SUM(S14:S15)</f>
        <v>78651</v>
      </c>
      <c r="T13" s="627"/>
      <c r="U13" s="627">
        <f>SUM(U14:U15)</f>
        <v>2519683</v>
      </c>
      <c r="V13" s="627">
        <f>SUM(V14:V15)</f>
        <v>415310</v>
      </c>
      <c r="W13" s="627">
        <f>SUM(W14:W15)</f>
        <v>104373</v>
      </c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626"/>
      <c r="AO13" s="626"/>
      <c r="AP13" s="626"/>
      <c r="AQ13" s="626"/>
      <c r="AR13" s="626"/>
      <c r="AS13" s="626"/>
      <c r="AT13" s="626"/>
      <c r="AU13" s="626"/>
      <c r="AV13" s="626"/>
      <c r="AW13" s="626"/>
      <c r="AX13" s="626"/>
      <c r="AY13" s="626"/>
      <c r="AZ13" s="626"/>
      <c r="BA13" s="626"/>
      <c r="BB13" s="626"/>
      <c r="BC13" s="626"/>
      <c r="BD13" s="626"/>
      <c r="BE13" s="626"/>
      <c r="BF13" s="626"/>
      <c r="BG13" s="626"/>
      <c r="BH13" s="626"/>
      <c r="BI13" s="626"/>
      <c r="BJ13" s="626"/>
      <c r="BK13" s="626"/>
      <c r="BL13" s="626"/>
      <c r="BM13" s="626"/>
      <c r="BN13" s="626"/>
      <c r="BO13" s="626"/>
      <c r="BP13" s="626"/>
      <c r="BQ13" s="626"/>
      <c r="BR13" s="626"/>
      <c r="BS13" s="626"/>
      <c r="BT13" s="626"/>
      <c r="BU13" s="626"/>
      <c r="BV13" s="626"/>
      <c r="BW13" s="626"/>
      <c r="BX13" s="626"/>
      <c r="BY13" s="626"/>
      <c r="BZ13" s="626"/>
      <c r="CA13" s="626"/>
      <c r="CB13" s="626"/>
      <c r="CC13" s="626"/>
      <c r="CD13" s="626"/>
      <c r="CE13" s="626"/>
      <c r="CF13" s="626"/>
      <c r="CG13" s="626"/>
      <c r="CH13" s="626"/>
      <c r="CI13" s="626"/>
      <c r="CJ13" s="626"/>
      <c r="CK13" s="626"/>
      <c r="CL13" s="626"/>
      <c r="CM13" s="626"/>
      <c r="CN13" s="626"/>
      <c r="CO13" s="626"/>
      <c r="CP13" s="626"/>
      <c r="CQ13" s="626"/>
      <c r="CR13" s="626"/>
      <c r="CS13" s="626"/>
      <c r="CT13" s="626"/>
      <c r="CU13" s="626"/>
      <c r="CV13" s="626"/>
      <c r="CW13" s="626"/>
      <c r="CX13" s="626"/>
      <c r="CY13" s="626"/>
      <c r="CZ13" s="626"/>
      <c r="DA13" s="626"/>
      <c r="DB13" s="626"/>
      <c r="DC13" s="626"/>
      <c r="DD13" s="626"/>
      <c r="DE13" s="626"/>
      <c r="DF13" s="626"/>
      <c r="DG13" s="626"/>
      <c r="DH13" s="626"/>
      <c r="DI13" s="626"/>
      <c r="DJ13" s="626"/>
      <c r="DK13" s="626"/>
      <c r="DL13" s="626"/>
      <c r="DM13" s="626"/>
      <c r="DN13" s="626"/>
      <c r="DO13" s="626"/>
      <c r="DP13" s="626"/>
      <c r="DQ13" s="626"/>
      <c r="DR13" s="626"/>
      <c r="DS13" s="626"/>
      <c r="DT13" s="626"/>
      <c r="DU13" s="626"/>
      <c r="DV13" s="626"/>
      <c r="DW13" s="626"/>
      <c r="DX13" s="626"/>
      <c r="DY13" s="626"/>
      <c r="DZ13" s="626"/>
      <c r="EA13" s="626"/>
      <c r="EB13" s="626"/>
      <c r="EC13" s="626"/>
      <c r="ED13" s="626"/>
      <c r="EE13" s="626"/>
      <c r="EF13" s="626"/>
      <c r="EG13" s="626"/>
      <c r="EH13" s="626"/>
      <c r="EI13" s="626"/>
      <c r="EJ13" s="626"/>
      <c r="EK13" s="626"/>
      <c r="EL13" s="626"/>
      <c r="EM13" s="626"/>
      <c r="EN13" s="626"/>
      <c r="EO13" s="626"/>
      <c r="EP13" s="626"/>
      <c r="EQ13" s="626"/>
      <c r="ER13" s="626"/>
      <c r="ES13" s="626"/>
      <c r="ET13" s="626"/>
      <c r="EU13" s="626"/>
      <c r="EV13" s="626"/>
      <c r="EW13" s="626"/>
      <c r="EX13" s="626"/>
      <c r="EY13" s="626"/>
      <c r="EZ13" s="626"/>
      <c r="FA13" s="626"/>
      <c r="FB13" s="626"/>
      <c r="FC13" s="626"/>
      <c r="FD13" s="626"/>
      <c r="FE13" s="626"/>
      <c r="FF13" s="626"/>
      <c r="FG13" s="626"/>
      <c r="FH13" s="626"/>
      <c r="FI13" s="626"/>
      <c r="FJ13" s="626"/>
      <c r="FK13" s="626"/>
      <c r="FL13" s="626"/>
      <c r="FM13" s="626"/>
      <c r="FN13" s="626"/>
      <c r="FO13" s="626"/>
      <c r="FP13" s="626"/>
      <c r="FQ13" s="626"/>
      <c r="FR13" s="626"/>
      <c r="FS13" s="626"/>
      <c r="FT13" s="626"/>
      <c r="FU13" s="626"/>
      <c r="FV13" s="626"/>
      <c r="FW13" s="626"/>
      <c r="FX13" s="626"/>
      <c r="FY13" s="626"/>
      <c r="FZ13" s="626"/>
      <c r="GA13" s="626"/>
      <c r="GB13" s="626"/>
      <c r="GC13" s="626"/>
      <c r="GD13" s="626"/>
      <c r="GE13" s="626"/>
      <c r="GF13" s="626"/>
      <c r="GG13" s="626"/>
      <c r="GH13" s="626"/>
      <c r="GI13" s="626"/>
      <c r="GJ13" s="626"/>
      <c r="GK13" s="626"/>
      <c r="GL13" s="626"/>
      <c r="GM13" s="626"/>
      <c r="GN13" s="626"/>
      <c r="GO13" s="626"/>
      <c r="GP13" s="626"/>
      <c r="GQ13" s="626"/>
      <c r="GR13" s="626"/>
      <c r="GS13" s="626"/>
      <c r="GT13" s="626"/>
      <c r="GU13" s="626"/>
      <c r="GV13" s="626"/>
      <c r="GW13" s="626"/>
      <c r="GX13" s="626"/>
      <c r="GY13" s="626"/>
    </row>
    <row r="14" spans="1:207" s="614" customFormat="1" ht="70.5" customHeight="1" x14ac:dyDescent="0.15">
      <c r="A14" s="624" t="s">
        <v>363</v>
      </c>
      <c r="B14" s="616">
        <v>1</v>
      </c>
      <c r="C14" s="616">
        <v>3785</v>
      </c>
      <c r="D14" s="616">
        <v>86</v>
      </c>
      <c r="E14" s="616">
        <v>56</v>
      </c>
      <c r="F14" s="616">
        <v>30</v>
      </c>
      <c r="G14" s="616">
        <v>23305</v>
      </c>
      <c r="H14" s="616">
        <v>20546</v>
      </c>
      <c r="I14" s="616"/>
      <c r="J14" s="621">
        <v>11364</v>
      </c>
      <c r="K14" s="623">
        <v>8214</v>
      </c>
      <c r="L14" s="621">
        <v>128</v>
      </c>
      <c r="M14" s="621">
        <v>99</v>
      </c>
      <c r="N14" s="616">
        <v>7657</v>
      </c>
      <c r="O14" s="621">
        <v>922</v>
      </c>
      <c r="P14" s="622" t="s">
        <v>362</v>
      </c>
      <c r="Q14" s="616">
        <v>215854</v>
      </c>
      <c r="R14" s="616">
        <v>181063</v>
      </c>
      <c r="S14" s="616">
        <v>34791</v>
      </c>
      <c r="T14" s="616"/>
      <c r="U14" s="621">
        <v>2234092</v>
      </c>
      <c r="V14" s="621">
        <v>211959</v>
      </c>
      <c r="W14" s="621">
        <v>22133</v>
      </c>
    </row>
    <row r="15" spans="1:207" s="614" customFormat="1" ht="70.5" customHeight="1" thickBot="1" x14ac:dyDescent="0.2">
      <c r="A15" s="620" t="s">
        <v>361</v>
      </c>
      <c r="B15" s="617">
        <v>1</v>
      </c>
      <c r="C15" s="617">
        <v>4353</v>
      </c>
      <c r="D15" s="617">
        <v>89</v>
      </c>
      <c r="E15" s="617">
        <v>60</v>
      </c>
      <c r="F15" s="617">
        <v>29</v>
      </c>
      <c r="G15" s="617">
        <v>53034</v>
      </c>
      <c r="H15" s="617">
        <v>21098</v>
      </c>
      <c r="I15" s="616"/>
      <c r="J15" s="615">
        <v>10154</v>
      </c>
      <c r="K15" s="619">
        <v>9</v>
      </c>
      <c r="L15" s="615">
        <v>62</v>
      </c>
      <c r="M15" s="615">
        <v>216</v>
      </c>
      <c r="N15" s="617">
        <v>13510</v>
      </c>
      <c r="O15" s="615">
        <v>0</v>
      </c>
      <c r="P15" s="618" t="s">
        <v>360</v>
      </c>
      <c r="Q15" s="617">
        <v>306369</v>
      </c>
      <c r="R15" s="617">
        <v>262509</v>
      </c>
      <c r="S15" s="617">
        <v>43860</v>
      </c>
      <c r="T15" s="616"/>
      <c r="U15" s="615">
        <v>285591</v>
      </c>
      <c r="V15" s="615">
        <v>203351</v>
      </c>
      <c r="W15" s="615">
        <v>82240</v>
      </c>
    </row>
    <row r="16" spans="1:207" ht="12" customHeight="1" thickTop="1" x14ac:dyDescent="0.15">
      <c r="A16" s="67" t="s">
        <v>359</v>
      </c>
      <c r="P16" s="67" t="s">
        <v>359</v>
      </c>
      <c r="Q16" s="55"/>
      <c r="T16" s="54"/>
      <c r="V16" s="51"/>
      <c r="W16" s="51"/>
    </row>
    <row r="17" spans="1:23" ht="15" customHeight="1" x14ac:dyDescent="0.15">
      <c r="A17" s="67"/>
      <c r="P17" s="67"/>
      <c r="Q17" s="55"/>
      <c r="T17" s="54"/>
      <c r="V17" s="613"/>
      <c r="W17" s="51"/>
    </row>
    <row r="18" spans="1:23" x14ac:dyDescent="0.15">
      <c r="Q18" s="55"/>
      <c r="T18" s="54"/>
      <c r="V18" s="612"/>
      <c r="W18" s="51"/>
    </row>
    <row r="19" spans="1:23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Q19" s="51"/>
      <c r="R19" s="51"/>
      <c r="S19" s="51"/>
      <c r="T19" s="51"/>
      <c r="U19" s="51"/>
      <c r="V19" s="51"/>
      <c r="W19" s="51"/>
    </row>
    <row r="20" spans="1:23" x14ac:dyDescent="0.1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Q20" s="51"/>
      <c r="R20" s="51"/>
      <c r="S20" s="51"/>
      <c r="T20" s="51"/>
      <c r="U20" s="51"/>
      <c r="V20" s="51"/>
      <c r="W20" s="51"/>
    </row>
    <row r="21" spans="1:23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Q21" s="51"/>
      <c r="R21" s="51"/>
      <c r="S21" s="51"/>
      <c r="T21" s="51"/>
      <c r="U21" s="51"/>
      <c r="V21" s="51"/>
      <c r="W21" s="51"/>
    </row>
    <row r="22" spans="1:23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Q22" s="51"/>
      <c r="R22" s="51"/>
      <c r="S22" s="51"/>
      <c r="T22" s="51"/>
      <c r="U22" s="51"/>
      <c r="V22" s="51"/>
      <c r="W22" s="51"/>
    </row>
    <row r="23" spans="1:23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Q23" s="51"/>
      <c r="R23" s="51"/>
      <c r="S23" s="51"/>
      <c r="T23" s="51"/>
      <c r="U23" s="51"/>
      <c r="V23" s="51"/>
      <c r="W23" s="51"/>
    </row>
    <row r="24" spans="1:23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Q24" s="51"/>
      <c r="R24" s="51"/>
      <c r="S24" s="51"/>
      <c r="T24" s="51"/>
      <c r="U24" s="51"/>
      <c r="V24" s="51"/>
      <c r="W24" s="51"/>
    </row>
  </sheetData>
  <mergeCells count="9">
    <mergeCell ref="A1:H1"/>
    <mergeCell ref="J1:O1"/>
    <mergeCell ref="P1:S1"/>
    <mergeCell ref="U1:W1"/>
    <mergeCell ref="D3:F3"/>
    <mergeCell ref="G3:H3"/>
    <mergeCell ref="J3:O3"/>
    <mergeCell ref="Q3:S3"/>
    <mergeCell ref="U3:W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38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1"/>
  <sheetViews>
    <sheetView zoomScaleNormal="100" zoomScaleSheetLayoutView="85" workbookViewId="0">
      <selection activeCell="A13" sqref="A13"/>
    </sheetView>
  </sheetViews>
  <sheetFormatPr defaultRowHeight="11.25" x14ac:dyDescent="0.15"/>
  <cols>
    <col min="1" max="1" width="14.5546875" style="438" customWidth="1"/>
    <col min="2" max="2" width="11.33203125" style="438" customWidth="1"/>
    <col min="3" max="3" width="11.33203125" style="439" customWidth="1"/>
    <col min="4" max="4" width="11.33203125" style="438" customWidth="1"/>
    <col min="5" max="7" width="11.33203125" style="439" customWidth="1"/>
    <col min="8" max="8" width="2.77734375" style="438" customWidth="1"/>
    <col min="9" max="12" width="15.109375" style="439" customWidth="1"/>
    <col min="13" max="13" width="14.5546875" style="439" customWidth="1"/>
    <col min="14" max="18" width="16.109375" style="439" customWidth="1"/>
    <col min="19" max="19" width="2.77734375" style="438" customWidth="1"/>
    <col min="20" max="23" width="17.77734375" style="439" customWidth="1"/>
    <col min="24" max="16384" width="8.88671875" style="438"/>
  </cols>
  <sheetData>
    <row r="1" spans="1:255" s="493" customFormat="1" ht="45" customHeight="1" x14ac:dyDescent="0.25">
      <c r="A1" s="706" t="s">
        <v>259</v>
      </c>
      <c r="B1" s="706"/>
      <c r="C1" s="706"/>
      <c r="D1" s="706"/>
      <c r="E1" s="706"/>
      <c r="F1" s="706"/>
      <c r="G1" s="706"/>
      <c r="H1" s="495"/>
      <c r="I1" s="722" t="s">
        <v>258</v>
      </c>
      <c r="J1" s="723"/>
      <c r="K1" s="723"/>
      <c r="L1" s="723"/>
      <c r="M1" s="706" t="s">
        <v>257</v>
      </c>
      <c r="N1" s="706"/>
      <c r="O1" s="706"/>
      <c r="P1" s="706"/>
      <c r="Q1" s="706"/>
      <c r="R1" s="706"/>
      <c r="S1" s="495"/>
      <c r="T1" s="722" t="s">
        <v>256</v>
      </c>
      <c r="U1" s="723"/>
      <c r="V1" s="723"/>
      <c r="W1" s="723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4"/>
      <c r="BU1" s="494"/>
      <c r="BV1" s="494"/>
      <c r="BW1" s="494"/>
      <c r="BX1" s="494"/>
      <c r="BY1" s="494"/>
      <c r="BZ1" s="494"/>
      <c r="CA1" s="494"/>
      <c r="CB1" s="494"/>
      <c r="CC1" s="494"/>
      <c r="CD1" s="494"/>
      <c r="CE1" s="494"/>
      <c r="CF1" s="494"/>
      <c r="CG1" s="494"/>
      <c r="CH1" s="494"/>
      <c r="CI1" s="494"/>
      <c r="CJ1" s="494"/>
      <c r="CK1" s="494"/>
      <c r="CL1" s="494"/>
      <c r="CM1" s="494"/>
      <c r="CN1" s="494"/>
      <c r="CO1" s="494"/>
      <c r="CP1" s="494"/>
      <c r="CQ1" s="494"/>
      <c r="CR1" s="494"/>
      <c r="CS1" s="494"/>
      <c r="CT1" s="494"/>
      <c r="CU1" s="494"/>
      <c r="CV1" s="494"/>
      <c r="CW1" s="494"/>
      <c r="CX1" s="494"/>
      <c r="CY1" s="494"/>
      <c r="CZ1" s="494"/>
      <c r="DA1" s="494"/>
      <c r="DB1" s="494"/>
      <c r="DC1" s="494"/>
      <c r="DD1" s="494"/>
      <c r="DE1" s="494"/>
      <c r="DF1" s="494"/>
      <c r="DG1" s="494"/>
      <c r="DH1" s="494"/>
      <c r="DI1" s="494"/>
      <c r="DJ1" s="494"/>
      <c r="DK1" s="494"/>
      <c r="DL1" s="494"/>
      <c r="DM1" s="494"/>
      <c r="DN1" s="494"/>
      <c r="DO1" s="494"/>
      <c r="DP1" s="494"/>
      <c r="DQ1" s="494"/>
      <c r="DR1" s="494"/>
      <c r="DS1" s="494"/>
      <c r="DT1" s="494"/>
      <c r="DU1" s="494"/>
      <c r="DV1" s="494"/>
      <c r="DW1" s="494"/>
      <c r="DX1" s="494"/>
      <c r="DY1" s="494"/>
      <c r="DZ1" s="494"/>
      <c r="EA1" s="494"/>
      <c r="EB1" s="494"/>
      <c r="EC1" s="494"/>
      <c r="ED1" s="494"/>
      <c r="EE1" s="494"/>
      <c r="EF1" s="494"/>
      <c r="EG1" s="494"/>
      <c r="EH1" s="494"/>
      <c r="EI1" s="494"/>
      <c r="EJ1" s="494"/>
      <c r="EK1" s="494"/>
      <c r="EL1" s="494"/>
      <c r="EM1" s="494"/>
      <c r="EN1" s="494"/>
      <c r="EO1" s="494"/>
      <c r="EP1" s="494"/>
      <c r="EQ1" s="494"/>
      <c r="ER1" s="494"/>
      <c r="ES1" s="494"/>
      <c r="ET1" s="494"/>
      <c r="EU1" s="494"/>
      <c r="EV1" s="494"/>
      <c r="EW1" s="494"/>
      <c r="EX1" s="494"/>
      <c r="EY1" s="494"/>
      <c r="EZ1" s="494"/>
      <c r="FA1" s="494"/>
      <c r="FB1" s="494"/>
      <c r="FC1" s="494"/>
      <c r="FD1" s="494"/>
      <c r="FE1" s="494"/>
      <c r="FF1" s="494"/>
      <c r="FG1" s="494"/>
      <c r="FH1" s="494"/>
      <c r="FI1" s="494"/>
      <c r="FJ1" s="494"/>
      <c r="FK1" s="494"/>
      <c r="FL1" s="494"/>
      <c r="FM1" s="494"/>
      <c r="FN1" s="494"/>
      <c r="FO1" s="494"/>
      <c r="FP1" s="494"/>
      <c r="FQ1" s="494"/>
      <c r="FR1" s="494"/>
      <c r="FS1" s="494"/>
      <c r="FT1" s="494"/>
      <c r="FU1" s="494"/>
      <c r="FV1" s="494"/>
      <c r="FW1" s="494"/>
      <c r="FX1" s="494"/>
      <c r="FY1" s="494"/>
      <c r="FZ1" s="494"/>
      <c r="GA1" s="494"/>
      <c r="GB1" s="494"/>
      <c r="GC1" s="494"/>
      <c r="GD1" s="494"/>
      <c r="GE1" s="494"/>
      <c r="GF1" s="494"/>
      <c r="GG1" s="494"/>
      <c r="GH1" s="494"/>
      <c r="GI1" s="494"/>
      <c r="GJ1" s="494"/>
      <c r="GK1" s="494"/>
      <c r="GL1" s="494"/>
      <c r="GM1" s="494"/>
      <c r="GN1" s="494"/>
      <c r="GO1" s="494"/>
      <c r="GP1" s="494"/>
      <c r="GQ1" s="494"/>
      <c r="GR1" s="494"/>
      <c r="GS1" s="494"/>
      <c r="GT1" s="494"/>
      <c r="GU1" s="494"/>
      <c r="GV1" s="494"/>
      <c r="GW1" s="494"/>
      <c r="GX1" s="494"/>
      <c r="GY1" s="494"/>
      <c r="GZ1" s="494"/>
      <c r="HA1" s="494"/>
      <c r="HB1" s="494"/>
      <c r="HC1" s="494"/>
      <c r="HD1" s="494"/>
      <c r="HE1" s="494"/>
      <c r="HF1" s="494"/>
      <c r="HG1" s="494"/>
      <c r="HH1" s="494"/>
      <c r="HI1" s="494"/>
      <c r="HJ1" s="494"/>
      <c r="HK1" s="494"/>
      <c r="HL1" s="494"/>
      <c r="HM1" s="494"/>
      <c r="HN1" s="494"/>
      <c r="HO1" s="494"/>
      <c r="HP1" s="494"/>
      <c r="HQ1" s="494"/>
      <c r="HR1" s="494"/>
      <c r="HS1" s="494"/>
      <c r="HT1" s="494"/>
      <c r="HU1" s="494"/>
      <c r="HV1" s="494"/>
      <c r="HW1" s="494"/>
      <c r="HX1" s="494"/>
      <c r="HY1" s="494"/>
      <c r="HZ1" s="494"/>
      <c r="IA1" s="494"/>
      <c r="IB1" s="494"/>
      <c r="IC1" s="494"/>
      <c r="ID1" s="494"/>
      <c r="IE1" s="494"/>
      <c r="IF1" s="494"/>
      <c r="IG1" s="494"/>
      <c r="IH1" s="494"/>
      <c r="II1" s="494"/>
      <c r="IJ1" s="494"/>
      <c r="IK1" s="494"/>
      <c r="IL1" s="494"/>
      <c r="IM1" s="494"/>
      <c r="IN1" s="494"/>
      <c r="IO1" s="494"/>
      <c r="IP1" s="494"/>
      <c r="IQ1" s="494"/>
      <c r="IR1" s="494"/>
      <c r="IS1" s="494"/>
      <c r="IT1" s="494"/>
      <c r="IU1" s="494"/>
    </row>
    <row r="2" spans="1:255" s="485" customFormat="1" ht="25.5" customHeight="1" thickBot="1" x14ac:dyDescent="0.2">
      <c r="A2" s="490" t="s">
        <v>254</v>
      </c>
      <c r="B2" s="490"/>
      <c r="C2" s="488"/>
      <c r="D2" s="488"/>
      <c r="E2" s="488"/>
      <c r="F2" s="490"/>
      <c r="G2" s="490"/>
      <c r="H2" s="492"/>
      <c r="I2" s="488"/>
      <c r="J2" s="488"/>
      <c r="K2" s="488"/>
      <c r="L2" s="491" t="s">
        <v>255</v>
      </c>
      <c r="M2" s="490" t="s">
        <v>254</v>
      </c>
      <c r="N2" s="488"/>
      <c r="O2" s="488"/>
      <c r="P2" s="488"/>
      <c r="Q2" s="488"/>
      <c r="R2" s="488"/>
      <c r="S2" s="489"/>
      <c r="T2" s="488"/>
      <c r="U2" s="488"/>
      <c r="V2" s="488"/>
      <c r="W2" s="487" t="s">
        <v>253</v>
      </c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  <c r="EU2" s="486"/>
      <c r="EV2" s="486"/>
      <c r="EW2" s="486"/>
      <c r="EX2" s="486"/>
      <c r="EY2" s="486"/>
      <c r="EZ2" s="486"/>
      <c r="FA2" s="486"/>
      <c r="FB2" s="486"/>
      <c r="FC2" s="486"/>
      <c r="FD2" s="486"/>
      <c r="FE2" s="486"/>
      <c r="FF2" s="486"/>
      <c r="FG2" s="486"/>
      <c r="FH2" s="486"/>
      <c r="FI2" s="486"/>
      <c r="FJ2" s="486"/>
      <c r="FK2" s="486"/>
      <c r="FL2" s="486"/>
      <c r="FM2" s="486"/>
      <c r="FN2" s="486"/>
      <c r="FO2" s="486"/>
      <c r="FP2" s="486"/>
      <c r="FQ2" s="486"/>
      <c r="FR2" s="486"/>
      <c r="FS2" s="486"/>
      <c r="FT2" s="486"/>
      <c r="FU2" s="486"/>
      <c r="FV2" s="486"/>
      <c r="FW2" s="486"/>
      <c r="FX2" s="486"/>
      <c r="FY2" s="486"/>
      <c r="FZ2" s="486"/>
      <c r="GA2" s="486"/>
      <c r="GB2" s="486"/>
      <c r="GC2" s="486"/>
      <c r="GD2" s="486"/>
      <c r="GE2" s="486"/>
      <c r="GF2" s="486"/>
      <c r="GG2" s="486"/>
      <c r="GH2" s="486"/>
      <c r="GI2" s="486"/>
      <c r="GJ2" s="486"/>
      <c r="GK2" s="486"/>
      <c r="GL2" s="486"/>
      <c r="GM2" s="486"/>
      <c r="GN2" s="486"/>
      <c r="GO2" s="486"/>
      <c r="GP2" s="486"/>
      <c r="GQ2" s="486"/>
      <c r="GR2" s="486"/>
      <c r="GS2" s="486"/>
      <c r="GT2" s="486"/>
      <c r="GU2" s="486"/>
      <c r="GV2" s="486"/>
      <c r="GW2" s="486"/>
      <c r="GX2" s="486"/>
      <c r="GY2" s="486"/>
      <c r="GZ2" s="486"/>
      <c r="HA2" s="486"/>
      <c r="HB2" s="486"/>
      <c r="HC2" s="486"/>
      <c r="HD2" s="486"/>
      <c r="HE2" s="486"/>
      <c r="HF2" s="486"/>
      <c r="HG2" s="486"/>
      <c r="HH2" s="486"/>
      <c r="HI2" s="486"/>
      <c r="HJ2" s="486"/>
      <c r="HK2" s="486"/>
      <c r="HL2" s="486"/>
      <c r="HM2" s="486"/>
      <c r="HN2" s="486"/>
      <c r="HO2" s="486"/>
      <c r="HP2" s="486"/>
      <c r="HQ2" s="486"/>
      <c r="HR2" s="486"/>
      <c r="HS2" s="486"/>
      <c r="HT2" s="486"/>
      <c r="HU2" s="486"/>
      <c r="HV2" s="486"/>
      <c r="HW2" s="486"/>
      <c r="HX2" s="486"/>
      <c r="HY2" s="486"/>
      <c r="HZ2" s="486"/>
      <c r="IA2" s="486"/>
      <c r="IB2" s="486"/>
      <c r="IC2" s="486"/>
      <c r="ID2" s="486"/>
      <c r="IE2" s="486"/>
      <c r="IF2" s="486"/>
      <c r="IG2" s="486"/>
      <c r="IH2" s="486"/>
      <c r="II2" s="486"/>
      <c r="IJ2" s="486"/>
      <c r="IK2" s="486"/>
      <c r="IL2" s="486"/>
      <c r="IM2" s="486"/>
      <c r="IN2" s="486"/>
      <c r="IO2" s="486"/>
      <c r="IP2" s="486"/>
      <c r="IQ2" s="486"/>
      <c r="IR2" s="486"/>
      <c r="IS2" s="486"/>
      <c r="IT2" s="486"/>
      <c r="IU2" s="486"/>
    </row>
    <row r="3" spans="1:255" s="467" customFormat="1" ht="17.100000000000001" customHeight="1" thickTop="1" x14ac:dyDescent="0.15">
      <c r="A3" s="12" t="s">
        <v>4</v>
      </c>
      <c r="B3" s="478" t="s">
        <v>252</v>
      </c>
      <c r="C3" s="473" t="s">
        <v>251</v>
      </c>
      <c r="D3" s="724" t="s">
        <v>250</v>
      </c>
      <c r="E3" s="725"/>
      <c r="F3" s="725"/>
      <c r="G3" s="725"/>
      <c r="H3" s="474"/>
      <c r="I3" s="484" t="s">
        <v>249</v>
      </c>
      <c r="J3" s="718" t="s">
        <v>248</v>
      </c>
      <c r="K3" s="719"/>
      <c r="L3" s="719"/>
      <c r="M3" s="12" t="s">
        <v>247</v>
      </c>
      <c r="N3" s="718" t="s">
        <v>246</v>
      </c>
      <c r="O3" s="719"/>
      <c r="P3" s="720"/>
      <c r="Q3" s="718" t="s">
        <v>244</v>
      </c>
      <c r="R3" s="726"/>
      <c r="S3" s="483"/>
      <c r="T3" s="719" t="s">
        <v>245</v>
      </c>
      <c r="U3" s="726"/>
      <c r="V3" s="478" t="s">
        <v>243</v>
      </c>
      <c r="W3" s="477" t="s">
        <v>242</v>
      </c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68"/>
      <c r="CI3" s="468"/>
      <c r="CJ3" s="468"/>
      <c r="CK3" s="468"/>
      <c r="CL3" s="468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  <c r="DW3" s="468"/>
      <c r="DX3" s="468"/>
      <c r="DY3" s="468"/>
      <c r="DZ3" s="468"/>
      <c r="EA3" s="468"/>
      <c r="EB3" s="468"/>
      <c r="EC3" s="468"/>
      <c r="ED3" s="468"/>
      <c r="EE3" s="468"/>
      <c r="EF3" s="468"/>
      <c r="EG3" s="468"/>
      <c r="EH3" s="468"/>
      <c r="EI3" s="468"/>
      <c r="EJ3" s="468"/>
      <c r="EK3" s="468"/>
      <c r="EL3" s="468"/>
      <c r="EM3" s="468"/>
      <c r="EN3" s="468"/>
      <c r="EO3" s="468"/>
      <c r="EP3" s="468"/>
      <c r="EQ3" s="468"/>
      <c r="ER3" s="468"/>
      <c r="ES3" s="468"/>
      <c r="ET3" s="468"/>
      <c r="EU3" s="468"/>
      <c r="EV3" s="468"/>
      <c r="EW3" s="468"/>
      <c r="EX3" s="468"/>
      <c r="EY3" s="468"/>
      <c r="EZ3" s="468"/>
      <c r="FA3" s="468"/>
      <c r="FB3" s="468"/>
      <c r="FC3" s="468"/>
      <c r="FD3" s="468"/>
      <c r="FE3" s="468"/>
      <c r="FF3" s="468"/>
      <c r="FG3" s="468"/>
      <c r="FH3" s="468"/>
      <c r="FI3" s="468"/>
      <c r="FJ3" s="468"/>
      <c r="FK3" s="468"/>
      <c r="FL3" s="468"/>
      <c r="FM3" s="468"/>
      <c r="FN3" s="468"/>
      <c r="FO3" s="468"/>
      <c r="FP3" s="468"/>
      <c r="FQ3" s="468"/>
      <c r="FR3" s="468"/>
      <c r="FS3" s="468"/>
      <c r="FT3" s="468"/>
      <c r="FU3" s="468"/>
      <c r="FV3" s="468"/>
      <c r="FW3" s="468"/>
      <c r="FX3" s="468"/>
      <c r="FY3" s="468"/>
      <c r="FZ3" s="468"/>
      <c r="GA3" s="468"/>
      <c r="GB3" s="468"/>
      <c r="GC3" s="468"/>
      <c r="GD3" s="468"/>
      <c r="GE3" s="468"/>
      <c r="GF3" s="468"/>
      <c r="GG3" s="468"/>
      <c r="GH3" s="468"/>
      <c r="GI3" s="468"/>
      <c r="GJ3" s="468"/>
      <c r="GK3" s="468"/>
      <c r="GL3" s="468"/>
      <c r="GM3" s="468"/>
      <c r="GN3" s="468"/>
      <c r="GO3" s="468"/>
      <c r="GP3" s="468"/>
      <c r="GQ3" s="468"/>
      <c r="GR3" s="468"/>
      <c r="GS3" s="468"/>
      <c r="GT3" s="468"/>
      <c r="GU3" s="468"/>
      <c r="GV3" s="468"/>
      <c r="GW3" s="468"/>
      <c r="GX3" s="468"/>
      <c r="GY3" s="468"/>
      <c r="GZ3" s="468"/>
      <c r="HA3" s="468"/>
      <c r="HB3" s="468"/>
      <c r="HC3" s="468"/>
      <c r="HD3" s="468"/>
      <c r="HE3" s="468"/>
      <c r="HF3" s="468"/>
      <c r="HG3" s="468"/>
      <c r="HH3" s="468"/>
      <c r="HI3" s="468"/>
      <c r="HJ3" s="468"/>
      <c r="HK3" s="468"/>
      <c r="HL3" s="468"/>
      <c r="HM3" s="468"/>
      <c r="HN3" s="468"/>
      <c r="HO3" s="468"/>
      <c r="HP3" s="468"/>
      <c r="HQ3" s="468"/>
      <c r="HR3" s="468"/>
      <c r="HS3" s="468"/>
      <c r="HT3" s="468"/>
      <c r="HU3" s="468"/>
      <c r="HV3" s="468"/>
      <c r="HW3" s="468"/>
      <c r="HX3" s="468"/>
      <c r="HY3" s="468"/>
      <c r="HZ3" s="468"/>
      <c r="IA3" s="468"/>
      <c r="IB3" s="468"/>
      <c r="IC3" s="468"/>
      <c r="ID3" s="468"/>
      <c r="IE3" s="468"/>
      <c r="IF3" s="468"/>
      <c r="IG3" s="468"/>
      <c r="IH3" s="468"/>
      <c r="II3" s="468"/>
      <c r="IJ3" s="468"/>
      <c r="IK3" s="468"/>
      <c r="IL3" s="468"/>
      <c r="IM3" s="468"/>
      <c r="IN3" s="468"/>
      <c r="IO3" s="468"/>
      <c r="IP3" s="468"/>
      <c r="IQ3" s="468"/>
      <c r="IR3" s="468"/>
      <c r="IS3" s="468"/>
      <c r="IT3" s="468"/>
      <c r="IU3" s="468"/>
    </row>
    <row r="4" spans="1:255" s="467" customFormat="1" ht="17.100000000000001" customHeight="1" x14ac:dyDescent="0.15">
      <c r="A4" s="12" t="s">
        <v>237</v>
      </c>
      <c r="B4" s="478"/>
      <c r="C4" s="473" t="s">
        <v>241</v>
      </c>
      <c r="D4" s="714" t="s">
        <v>240</v>
      </c>
      <c r="E4" s="715"/>
      <c r="F4" s="715"/>
      <c r="G4" s="715"/>
      <c r="H4" s="474"/>
      <c r="I4" s="480" t="s">
        <v>239</v>
      </c>
      <c r="J4" s="716" t="s">
        <v>238</v>
      </c>
      <c r="K4" s="717"/>
      <c r="L4" s="717"/>
      <c r="M4" s="12" t="s">
        <v>237</v>
      </c>
      <c r="N4" s="718" t="s">
        <v>236</v>
      </c>
      <c r="O4" s="719"/>
      <c r="P4" s="720"/>
      <c r="Q4" s="716" t="s">
        <v>235</v>
      </c>
      <c r="R4" s="721"/>
      <c r="S4" s="473"/>
      <c r="T4" s="717" t="s">
        <v>235</v>
      </c>
      <c r="U4" s="721"/>
      <c r="V4" s="478"/>
      <c r="W4" s="473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8"/>
      <c r="BT4" s="468"/>
      <c r="BU4" s="468"/>
      <c r="BV4" s="468"/>
      <c r="BW4" s="468"/>
      <c r="BX4" s="468"/>
      <c r="BY4" s="468"/>
      <c r="BZ4" s="468"/>
      <c r="CA4" s="468"/>
      <c r="CB4" s="468"/>
      <c r="CC4" s="468"/>
      <c r="CD4" s="468"/>
      <c r="CE4" s="468"/>
      <c r="CF4" s="468"/>
      <c r="CG4" s="468"/>
      <c r="CH4" s="468"/>
      <c r="CI4" s="468"/>
      <c r="CJ4" s="468"/>
      <c r="CK4" s="468"/>
      <c r="CL4" s="468"/>
      <c r="CM4" s="468"/>
      <c r="CN4" s="468"/>
      <c r="CO4" s="468"/>
      <c r="CP4" s="468"/>
      <c r="CQ4" s="468"/>
      <c r="CR4" s="468"/>
      <c r="CS4" s="468"/>
      <c r="CT4" s="468"/>
      <c r="CU4" s="468"/>
      <c r="CV4" s="468"/>
      <c r="CW4" s="468"/>
      <c r="CX4" s="468"/>
      <c r="CY4" s="468"/>
      <c r="CZ4" s="468"/>
      <c r="DA4" s="468"/>
      <c r="DB4" s="468"/>
      <c r="DC4" s="468"/>
      <c r="DD4" s="468"/>
      <c r="DE4" s="468"/>
      <c r="DF4" s="468"/>
      <c r="DG4" s="468"/>
      <c r="DH4" s="468"/>
      <c r="DI4" s="468"/>
      <c r="DJ4" s="468"/>
      <c r="DK4" s="468"/>
      <c r="DL4" s="468"/>
      <c r="DM4" s="468"/>
      <c r="DN4" s="468"/>
      <c r="DO4" s="468"/>
      <c r="DP4" s="468"/>
      <c r="DQ4" s="468"/>
      <c r="DR4" s="468"/>
      <c r="DS4" s="468"/>
      <c r="DT4" s="468"/>
      <c r="DU4" s="468"/>
      <c r="DV4" s="468"/>
      <c r="DW4" s="468"/>
      <c r="DX4" s="468"/>
      <c r="DY4" s="468"/>
      <c r="DZ4" s="468"/>
      <c r="EA4" s="468"/>
      <c r="EB4" s="468"/>
      <c r="EC4" s="468"/>
      <c r="ED4" s="468"/>
      <c r="EE4" s="468"/>
      <c r="EF4" s="468"/>
      <c r="EG4" s="468"/>
      <c r="EH4" s="468"/>
      <c r="EI4" s="468"/>
      <c r="EJ4" s="468"/>
      <c r="EK4" s="468"/>
      <c r="EL4" s="468"/>
      <c r="EM4" s="468"/>
      <c r="EN4" s="468"/>
      <c r="EO4" s="468"/>
      <c r="EP4" s="468"/>
      <c r="EQ4" s="468"/>
      <c r="ER4" s="468"/>
      <c r="ES4" s="468"/>
      <c r="ET4" s="468"/>
      <c r="EU4" s="468"/>
      <c r="EV4" s="468"/>
      <c r="EW4" s="468"/>
      <c r="EX4" s="468"/>
      <c r="EY4" s="468"/>
      <c r="EZ4" s="468"/>
      <c r="FA4" s="468"/>
      <c r="FB4" s="468"/>
      <c r="FC4" s="468"/>
      <c r="FD4" s="468"/>
      <c r="FE4" s="468"/>
      <c r="FF4" s="468"/>
      <c r="FG4" s="468"/>
      <c r="FH4" s="468"/>
      <c r="FI4" s="468"/>
      <c r="FJ4" s="468"/>
      <c r="FK4" s="468"/>
      <c r="FL4" s="468"/>
      <c r="FM4" s="468"/>
      <c r="FN4" s="468"/>
      <c r="FO4" s="468"/>
      <c r="FP4" s="468"/>
      <c r="FQ4" s="468"/>
      <c r="FR4" s="468"/>
      <c r="FS4" s="468"/>
      <c r="FT4" s="468"/>
      <c r="FU4" s="468"/>
      <c r="FV4" s="468"/>
      <c r="FW4" s="468"/>
      <c r="FX4" s="468"/>
      <c r="FY4" s="468"/>
      <c r="FZ4" s="468"/>
      <c r="GA4" s="468"/>
      <c r="GB4" s="468"/>
      <c r="GC4" s="468"/>
      <c r="GD4" s="468"/>
      <c r="GE4" s="468"/>
      <c r="GF4" s="468"/>
      <c r="GG4" s="468"/>
      <c r="GH4" s="468"/>
      <c r="GI4" s="468"/>
      <c r="GJ4" s="468"/>
      <c r="GK4" s="468"/>
      <c r="GL4" s="468"/>
      <c r="GM4" s="468"/>
      <c r="GN4" s="468"/>
      <c r="GO4" s="468"/>
      <c r="GP4" s="468"/>
      <c r="GQ4" s="468"/>
      <c r="GR4" s="468"/>
      <c r="GS4" s="468"/>
      <c r="GT4" s="468"/>
      <c r="GU4" s="468"/>
      <c r="GV4" s="468"/>
      <c r="GW4" s="468"/>
      <c r="GX4" s="468"/>
      <c r="GY4" s="468"/>
      <c r="GZ4" s="468"/>
      <c r="HA4" s="468"/>
      <c r="HB4" s="468"/>
      <c r="HC4" s="468"/>
      <c r="HD4" s="468"/>
      <c r="HE4" s="468"/>
      <c r="HF4" s="468"/>
      <c r="HG4" s="468"/>
      <c r="HH4" s="468"/>
      <c r="HI4" s="468"/>
      <c r="HJ4" s="468"/>
      <c r="HK4" s="468"/>
      <c r="HL4" s="468"/>
      <c r="HM4" s="468"/>
      <c r="HN4" s="468"/>
      <c r="HO4" s="468"/>
      <c r="HP4" s="468"/>
      <c r="HQ4" s="468"/>
      <c r="HR4" s="468"/>
      <c r="HS4" s="468"/>
      <c r="HT4" s="468"/>
      <c r="HU4" s="468"/>
      <c r="HV4" s="468"/>
      <c r="HW4" s="468"/>
      <c r="HX4" s="468"/>
      <c r="HY4" s="468"/>
      <c r="HZ4" s="468"/>
      <c r="IA4" s="468"/>
      <c r="IB4" s="468"/>
      <c r="IC4" s="468"/>
      <c r="ID4" s="468"/>
      <c r="IE4" s="468"/>
      <c r="IF4" s="468"/>
      <c r="IG4" s="468"/>
      <c r="IH4" s="468"/>
      <c r="II4" s="468"/>
      <c r="IJ4" s="468"/>
      <c r="IK4" s="468"/>
      <c r="IL4" s="468"/>
      <c r="IM4" s="468"/>
      <c r="IN4" s="468"/>
      <c r="IO4" s="468"/>
      <c r="IP4" s="468"/>
      <c r="IQ4" s="468"/>
      <c r="IR4" s="468"/>
      <c r="IS4" s="468"/>
      <c r="IT4" s="468"/>
      <c r="IU4" s="468"/>
    </row>
    <row r="5" spans="1:255" s="467" customFormat="1" ht="17.100000000000001" customHeight="1" x14ac:dyDescent="0.15">
      <c r="A5" s="12" t="s">
        <v>234</v>
      </c>
      <c r="B5" s="478"/>
      <c r="C5" s="478" t="s">
        <v>233</v>
      </c>
      <c r="D5" s="479" t="s">
        <v>224</v>
      </c>
      <c r="E5" s="479" t="s">
        <v>232</v>
      </c>
      <c r="F5" s="479" t="s">
        <v>231</v>
      </c>
      <c r="G5" s="482" t="s">
        <v>230</v>
      </c>
      <c r="H5" s="474"/>
      <c r="I5" s="480" t="s">
        <v>229</v>
      </c>
      <c r="J5" s="478" t="s">
        <v>225</v>
      </c>
      <c r="K5" s="478" t="s">
        <v>227</v>
      </c>
      <c r="L5" s="477" t="s">
        <v>226</v>
      </c>
      <c r="M5" s="12" t="s">
        <v>228</v>
      </c>
      <c r="N5" s="481" t="s">
        <v>225</v>
      </c>
      <c r="O5" s="481" t="s">
        <v>227</v>
      </c>
      <c r="P5" s="481" t="s">
        <v>226</v>
      </c>
      <c r="Q5" s="478" t="s">
        <v>225</v>
      </c>
      <c r="R5" s="477" t="s">
        <v>223</v>
      </c>
      <c r="S5" s="473"/>
      <c r="T5" s="480" t="s">
        <v>222</v>
      </c>
      <c r="U5" s="479" t="s">
        <v>221</v>
      </c>
      <c r="V5" s="478" t="s">
        <v>220</v>
      </c>
      <c r="W5" s="477" t="s">
        <v>219</v>
      </c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8"/>
      <c r="BW5" s="468"/>
      <c r="BX5" s="468"/>
      <c r="BY5" s="468"/>
      <c r="BZ5" s="468"/>
      <c r="CA5" s="468"/>
      <c r="CB5" s="468"/>
      <c r="CC5" s="468"/>
      <c r="CD5" s="468"/>
      <c r="CE5" s="468"/>
      <c r="CF5" s="468"/>
      <c r="CG5" s="468"/>
      <c r="CH5" s="468"/>
      <c r="CI5" s="468"/>
      <c r="CJ5" s="468"/>
      <c r="CK5" s="468"/>
      <c r="CL5" s="468"/>
      <c r="CM5" s="468"/>
      <c r="CN5" s="468"/>
      <c r="CO5" s="468"/>
      <c r="CP5" s="468"/>
      <c r="CQ5" s="468"/>
      <c r="CR5" s="468"/>
      <c r="CS5" s="468"/>
      <c r="CT5" s="468"/>
      <c r="CU5" s="468"/>
      <c r="CV5" s="468"/>
      <c r="CW5" s="468"/>
      <c r="CX5" s="468"/>
      <c r="CY5" s="468"/>
      <c r="CZ5" s="468"/>
      <c r="DA5" s="468"/>
      <c r="DB5" s="468"/>
      <c r="DC5" s="468"/>
      <c r="DD5" s="468"/>
      <c r="DE5" s="468"/>
      <c r="DF5" s="468"/>
      <c r="DG5" s="468"/>
      <c r="DH5" s="468"/>
      <c r="DI5" s="468"/>
      <c r="DJ5" s="468"/>
      <c r="DK5" s="468"/>
      <c r="DL5" s="468"/>
      <c r="DM5" s="468"/>
      <c r="DN5" s="468"/>
      <c r="DO5" s="468"/>
      <c r="DP5" s="468"/>
      <c r="DQ5" s="468"/>
      <c r="DR5" s="468"/>
      <c r="DS5" s="468"/>
      <c r="DT5" s="468"/>
      <c r="DU5" s="468"/>
      <c r="DV5" s="468"/>
      <c r="DW5" s="468"/>
      <c r="DX5" s="468"/>
      <c r="DY5" s="468"/>
      <c r="DZ5" s="468"/>
      <c r="EA5" s="468"/>
      <c r="EB5" s="468"/>
      <c r="EC5" s="468"/>
      <c r="ED5" s="468"/>
      <c r="EE5" s="468"/>
      <c r="EF5" s="468"/>
      <c r="EG5" s="468"/>
      <c r="EH5" s="468"/>
      <c r="EI5" s="468"/>
      <c r="EJ5" s="468"/>
      <c r="EK5" s="468"/>
      <c r="EL5" s="468"/>
      <c r="EM5" s="468"/>
      <c r="EN5" s="468"/>
      <c r="EO5" s="468"/>
      <c r="EP5" s="468"/>
      <c r="EQ5" s="468"/>
      <c r="ER5" s="468"/>
      <c r="ES5" s="468"/>
      <c r="ET5" s="468"/>
      <c r="EU5" s="468"/>
      <c r="EV5" s="468"/>
      <c r="EW5" s="468"/>
      <c r="EX5" s="468"/>
      <c r="EY5" s="468"/>
      <c r="EZ5" s="468"/>
      <c r="FA5" s="468"/>
      <c r="FB5" s="468"/>
      <c r="FC5" s="468"/>
      <c r="FD5" s="468"/>
      <c r="FE5" s="468"/>
      <c r="FF5" s="468"/>
      <c r="FG5" s="468"/>
      <c r="FH5" s="468"/>
      <c r="FI5" s="468"/>
      <c r="FJ5" s="468"/>
      <c r="FK5" s="468"/>
      <c r="FL5" s="468"/>
      <c r="FM5" s="468"/>
      <c r="FN5" s="468"/>
      <c r="FO5" s="468"/>
      <c r="FP5" s="468"/>
      <c r="FQ5" s="468"/>
      <c r="FR5" s="468"/>
      <c r="FS5" s="468"/>
      <c r="FT5" s="468"/>
      <c r="FU5" s="468"/>
      <c r="FV5" s="468"/>
      <c r="FW5" s="468"/>
      <c r="FX5" s="468"/>
      <c r="FY5" s="468"/>
      <c r="FZ5" s="468"/>
      <c r="GA5" s="468"/>
      <c r="GB5" s="468"/>
      <c r="GC5" s="468"/>
      <c r="GD5" s="468"/>
      <c r="GE5" s="468"/>
      <c r="GF5" s="468"/>
      <c r="GG5" s="468"/>
      <c r="GH5" s="468"/>
      <c r="GI5" s="468"/>
      <c r="GJ5" s="468"/>
      <c r="GK5" s="468"/>
      <c r="GL5" s="468"/>
      <c r="GM5" s="468"/>
      <c r="GN5" s="468"/>
      <c r="GO5" s="468"/>
      <c r="GP5" s="468"/>
      <c r="GQ5" s="468"/>
      <c r="GR5" s="468"/>
      <c r="GS5" s="468"/>
      <c r="GT5" s="468"/>
      <c r="GU5" s="468"/>
      <c r="GV5" s="468"/>
      <c r="GW5" s="468"/>
      <c r="GX5" s="468"/>
      <c r="GY5" s="468"/>
      <c r="GZ5" s="468"/>
      <c r="HA5" s="468"/>
      <c r="HB5" s="468"/>
      <c r="HC5" s="468"/>
      <c r="HD5" s="468"/>
      <c r="HE5" s="468"/>
      <c r="HF5" s="468"/>
      <c r="HG5" s="468"/>
      <c r="HH5" s="468"/>
      <c r="HI5" s="468"/>
      <c r="HJ5" s="468"/>
      <c r="HK5" s="468"/>
      <c r="HL5" s="468"/>
      <c r="HM5" s="468"/>
      <c r="HN5" s="468"/>
      <c r="HO5" s="468"/>
      <c r="HP5" s="468"/>
      <c r="HQ5" s="468"/>
      <c r="HR5" s="468"/>
      <c r="HS5" s="468"/>
      <c r="HT5" s="468"/>
      <c r="HU5" s="468"/>
      <c r="HV5" s="468"/>
      <c r="HW5" s="468"/>
      <c r="HX5" s="468"/>
      <c r="HY5" s="468"/>
      <c r="HZ5" s="468"/>
      <c r="IA5" s="468"/>
      <c r="IB5" s="468"/>
      <c r="IC5" s="468"/>
      <c r="ID5" s="468"/>
      <c r="IE5" s="468"/>
      <c r="IF5" s="468"/>
      <c r="IG5" s="468"/>
      <c r="IH5" s="468"/>
      <c r="II5" s="468"/>
      <c r="IJ5" s="468"/>
      <c r="IK5" s="468"/>
      <c r="IL5" s="468"/>
      <c r="IM5" s="468"/>
      <c r="IN5" s="468"/>
      <c r="IO5" s="468"/>
      <c r="IP5" s="468"/>
      <c r="IQ5" s="468"/>
      <c r="IR5" s="468"/>
      <c r="IS5" s="468"/>
      <c r="IT5" s="468"/>
      <c r="IU5" s="468"/>
    </row>
    <row r="6" spans="1:255" s="467" customFormat="1" ht="17.100000000000001" customHeight="1" x14ac:dyDescent="0.15">
      <c r="A6" s="19" t="s">
        <v>16</v>
      </c>
      <c r="B6" s="470" t="s">
        <v>218</v>
      </c>
      <c r="C6" s="476" t="s">
        <v>217</v>
      </c>
      <c r="D6" s="471" t="s">
        <v>35</v>
      </c>
      <c r="E6" s="471" t="s">
        <v>216</v>
      </c>
      <c r="F6" s="471" t="s">
        <v>215</v>
      </c>
      <c r="G6" s="475" t="s">
        <v>214</v>
      </c>
      <c r="H6" s="474"/>
      <c r="I6" s="472" t="s">
        <v>213</v>
      </c>
      <c r="J6" s="470" t="s">
        <v>35</v>
      </c>
      <c r="K6" s="470" t="s">
        <v>211</v>
      </c>
      <c r="L6" s="469" t="s">
        <v>209</v>
      </c>
      <c r="M6" s="19" t="s">
        <v>16</v>
      </c>
      <c r="N6" s="470" t="s">
        <v>208</v>
      </c>
      <c r="O6" s="470" t="s">
        <v>212</v>
      </c>
      <c r="P6" s="470" t="s">
        <v>210</v>
      </c>
      <c r="Q6" s="470" t="s">
        <v>208</v>
      </c>
      <c r="R6" s="469" t="s">
        <v>207</v>
      </c>
      <c r="S6" s="473"/>
      <c r="T6" s="472" t="s">
        <v>206</v>
      </c>
      <c r="U6" s="471" t="s">
        <v>205</v>
      </c>
      <c r="V6" s="470" t="s">
        <v>203</v>
      </c>
      <c r="W6" s="469" t="s">
        <v>204</v>
      </c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8"/>
      <c r="AV6" s="468"/>
      <c r="AW6" s="468"/>
      <c r="AX6" s="468"/>
      <c r="AY6" s="468"/>
      <c r="AZ6" s="468"/>
      <c r="BA6" s="468"/>
      <c r="BB6" s="468"/>
      <c r="BC6" s="468"/>
      <c r="BD6" s="468"/>
      <c r="BE6" s="468"/>
      <c r="BF6" s="468"/>
      <c r="BG6" s="468"/>
      <c r="BH6" s="468"/>
      <c r="BI6" s="468"/>
      <c r="BJ6" s="468"/>
      <c r="BK6" s="468"/>
      <c r="BL6" s="468"/>
      <c r="BM6" s="468"/>
      <c r="BN6" s="468"/>
      <c r="BO6" s="468"/>
      <c r="BP6" s="468"/>
      <c r="BQ6" s="468"/>
      <c r="BR6" s="468"/>
      <c r="BS6" s="468"/>
      <c r="BT6" s="468"/>
      <c r="BU6" s="468"/>
      <c r="BV6" s="468"/>
      <c r="BW6" s="468"/>
      <c r="BX6" s="468"/>
      <c r="BY6" s="468"/>
      <c r="BZ6" s="468"/>
      <c r="CA6" s="468"/>
      <c r="CB6" s="468"/>
      <c r="CC6" s="468"/>
      <c r="CD6" s="468"/>
      <c r="CE6" s="468"/>
      <c r="CF6" s="468"/>
      <c r="CG6" s="468"/>
      <c r="CH6" s="468"/>
      <c r="CI6" s="468"/>
      <c r="CJ6" s="468"/>
      <c r="CK6" s="468"/>
      <c r="CL6" s="468"/>
      <c r="CM6" s="468"/>
      <c r="CN6" s="468"/>
      <c r="CO6" s="468"/>
      <c r="CP6" s="468"/>
      <c r="CQ6" s="468"/>
      <c r="CR6" s="468"/>
      <c r="CS6" s="468"/>
      <c r="CT6" s="468"/>
      <c r="CU6" s="468"/>
      <c r="CV6" s="468"/>
      <c r="CW6" s="468"/>
      <c r="CX6" s="468"/>
      <c r="CY6" s="468"/>
      <c r="CZ6" s="468"/>
      <c r="DA6" s="468"/>
      <c r="DB6" s="468"/>
      <c r="DC6" s="468"/>
      <c r="DD6" s="468"/>
      <c r="DE6" s="468"/>
      <c r="DF6" s="468"/>
      <c r="DG6" s="468"/>
      <c r="DH6" s="468"/>
      <c r="DI6" s="468"/>
      <c r="DJ6" s="468"/>
      <c r="DK6" s="468"/>
      <c r="DL6" s="468"/>
      <c r="DM6" s="468"/>
      <c r="DN6" s="468"/>
      <c r="DO6" s="468"/>
      <c r="DP6" s="468"/>
      <c r="DQ6" s="468"/>
      <c r="DR6" s="468"/>
      <c r="DS6" s="468"/>
      <c r="DT6" s="468"/>
      <c r="DU6" s="468"/>
      <c r="DV6" s="468"/>
      <c r="DW6" s="468"/>
      <c r="DX6" s="468"/>
      <c r="DY6" s="468"/>
      <c r="DZ6" s="468"/>
      <c r="EA6" s="468"/>
      <c r="EB6" s="468"/>
      <c r="EC6" s="468"/>
      <c r="ED6" s="468"/>
      <c r="EE6" s="468"/>
      <c r="EF6" s="468"/>
      <c r="EG6" s="468"/>
      <c r="EH6" s="468"/>
      <c r="EI6" s="468"/>
      <c r="EJ6" s="468"/>
      <c r="EK6" s="468"/>
      <c r="EL6" s="468"/>
      <c r="EM6" s="468"/>
      <c r="EN6" s="468"/>
      <c r="EO6" s="468"/>
      <c r="EP6" s="468"/>
      <c r="EQ6" s="468"/>
      <c r="ER6" s="468"/>
      <c r="ES6" s="468"/>
      <c r="ET6" s="468"/>
      <c r="EU6" s="468"/>
      <c r="EV6" s="468"/>
      <c r="EW6" s="468"/>
      <c r="EX6" s="468"/>
      <c r="EY6" s="468"/>
      <c r="EZ6" s="468"/>
      <c r="FA6" s="468"/>
      <c r="FB6" s="468"/>
      <c r="FC6" s="468"/>
      <c r="FD6" s="468"/>
      <c r="FE6" s="468"/>
      <c r="FF6" s="468"/>
      <c r="FG6" s="468"/>
      <c r="FH6" s="468"/>
      <c r="FI6" s="468"/>
      <c r="FJ6" s="468"/>
      <c r="FK6" s="468"/>
      <c r="FL6" s="468"/>
      <c r="FM6" s="468"/>
      <c r="FN6" s="468"/>
      <c r="FO6" s="468"/>
      <c r="FP6" s="468"/>
      <c r="FQ6" s="468"/>
      <c r="FR6" s="468"/>
      <c r="FS6" s="468"/>
      <c r="FT6" s="468"/>
      <c r="FU6" s="468"/>
      <c r="FV6" s="468"/>
      <c r="FW6" s="468"/>
      <c r="FX6" s="468"/>
      <c r="FY6" s="468"/>
      <c r="FZ6" s="468"/>
      <c r="GA6" s="468"/>
      <c r="GB6" s="468"/>
      <c r="GC6" s="468"/>
      <c r="GD6" s="468"/>
      <c r="GE6" s="468"/>
      <c r="GF6" s="468"/>
      <c r="GG6" s="468"/>
      <c r="GH6" s="468"/>
      <c r="GI6" s="468"/>
      <c r="GJ6" s="468"/>
      <c r="GK6" s="468"/>
      <c r="GL6" s="468"/>
      <c r="GM6" s="468"/>
      <c r="GN6" s="468"/>
      <c r="GO6" s="468"/>
      <c r="GP6" s="468"/>
      <c r="GQ6" s="468"/>
      <c r="GR6" s="468"/>
      <c r="GS6" s="468"/>
      <c r="GT6" s="468"/>
      <c r="GU6" s="468"/>
      <c r="GV6" s="468"/>
      <c r="GW6" s="468"/>
      <c r="GX6" s="468"/>
      <c r="GY6" s="468"/>
      <c r="GZ6" s="468"/>
      <c r="HA6" s="468"/>
      <c r="HB6" s="468"/>
      <c r="HC6" s="468"/>
      <c r="HD6" s="468"/>
      <c r="HE6" s="468"/>
      <c r="HF6" s="468"/>
      <c r="HG6" s="468"/>
      <c r="HH6" s="468"/>
      <c r="HI6" s="468"/>
      <c r="HJ6" s="468"/>
      <c r="HK6" s="468"/>
      <c r="HL6" s="468"/>
      <c r="HM6" s="468"/>
      <c r="HN6" s="468"/>
      <c r="HO6" s="468"/>
      <c r="HP6" s="468"/>
      <c r="HQ6" s="468"/>
      <c r="HR6" s="468"/>
      <c r="HS6" s="468"/>
      <c r="HT6" s="468"/>
      <c r="HU6" s="468"/>
      <c r="HV6" s="468"/>
      <c r="HW6" s="468"/>
      <c r="HX6" s="468"/>
      <c r="HY6" s="468"/>
      <c r="HZ6" s="468"/>
      <c r="IA6" s="468"/>
      <c r="IB6" s="468"/>
      <c r="IC6" s="468"/>
      <c r="ID6" s="468"/>
      <c r="IE6" s="468"/>
      <c r="IF6" s="468"/>
      <c r="IG6" s="468"/>
      <c r="IH6" s="468"/>
      <c r="II6" s="468"/>
      <c r="IJ6" s="468"/>
      <c r="IK6" s="468"/>
      <c r="IL6" s="468"/>
      <c r="IM6" s="468"/>
      <c r="IN6" s="468"/>
      <c r="IO6" s="468"/>
      <c r="IP6" s="468"/>
      <c r="IQ6" s="468"/>
      <c r="IR6" s="468"/>
      <c r="IS6" s="468"/>
      <c r="IT6" s="468"/>
      <c r="IU6" s="468"/>
    </row>
    <row r="7" spans="1:255" s="461" customFormat="1" ht="41.25" customHeight="1" x14ac:dyDescent="0.15">
      <c r="A7" s="143">
        <v>2013</v>
      </c>
      <c r="B7" s="465">
        <v>8578</v>
      </c>
      <c r="C7" s="465">
        <v>2738</v>
      </c>
      <c r="D7" s="465">
        <v>1276</v>
      </c>
      <c r="E7" s="465">
        <v>310</v>
      </c>
      <c r="F7" s="465">
        <v>713</v>
      </c>
      <c r="G7" s="465">
        <v>253</v>
      </c>
      <c r="H7" s="465"/>
      <c r="I7" s="465">
        <v>406</v>
      </c>
      <c r="J7" s="465">
        <v>1091</v>
      </c>
      <c r="K7" s="465">
        <v>819</v>
      </c>
      <c r="L7" s="465">
        <v>272</v>
      </c>
      <c r="M7" s="143">
        <v>2013</v>
      </c>
      <c r="N7" s="465">
        <v>1958</v>
      </c>
      <c r="O7" s="465">
        <v>1910</v>
      </c>
      <c r="P7" s="465">
        <v>48</v>
      </c>
      <c r="Q7" s="465">
        <v>238</v>
      </c>
      <c r="R7" s="465">
        <v>60</v>
      </c>
      <c r="S7" s="465"/>
      <c r="T7" s="465">
        <v>120</v>
      </c>
      <c r="U7" s="465">
        <v>58</v>
      </c>
      <c r="V7" s="465">
        <v>179</v>
      </c>
      <c r="W7" s="465">
        <v>692</v>
      </c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4"/>
      <c r="AI7" s="464"/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4"/>
      <c r="AX7" s="464"/>
      <c r="AY7" s="464"/>
      <c r="AZ7" s="464"/>
      <c r="BA7" s="464"/>
      <c r="BB7" s="464"/>
      <c r="BC7" s="464"/>
      <c r="BD7" s="464"/>
      <c r="BE7" s="464"/>
      <c r="BF7" s="464"/>
      <c r="BG7" s="464"/>
      <c r="BH7" s="464"/>
      <c r="BI7" s="464"/>
      <c r="BJ7" s="464"/>
      <c r="BK7" s="464"/>
      <c r="BL7" s="464"/>
      <c r="BM7" s="464"/>
      <c r="BN7" s="464"/>
      <c r="BO7" s="464"/>
      <c r="BP7" s="464"/>
      <c r="BQ7" s="464"/>
      <c r="BR7" s="464"/>
      <c r="BS7" s="464"/>
      <c r="BT7" s="464"/>
      <c r="BU7" s="464"/>
      <c r="BV7" s="464"/>
      <c r="BW7" s="464"/>
      <c r="BX7" s="464"/>
      <c r="BY7" s="464"/>
      <c r="BZ7" s="464"/>
      <c r="CA7" s="464"/>
      <c r="CB7" s="464"/>
      <c r="CC7" s="464"/>
      <c r="CD7" s="464"/>
      <c r="CE7" s="464"/>
      <c r="CF7" s="464"/>
      <c r="CG7" s="464"/>
      <c r="CH7" s="464"/>
      <c r="CI7" s="464"/>
      <c r="CJ7" s="464"/>
      <c r="CK7" s="464"/>
      <c r="CL7" s="464"/>
      <c r="CM7" s="464"/>
      <c r="CN7" s="464"/>
      <c r="CO7" s="464"/>
      <c r="CP7" s="464"/>
      <c r="CQ7" s="464"/>
      <c r="CR7" s="464"/>
      <c r="CS7" s="464"/>
      <c r="CT7" s="464"/>
      <c r="CU7" s="464"/>
      <c r="CV7" s="464"/>
      <c r="CW7" s="464"/>
      <c r="CX7" s="464"/>
      <c r="CY7" s="464"/>
      <c r="CZ7" s="464"/>
      <c r="DA7" s="464"/>
      <c r="DB7" s="464"/>
      <c r="DC7" s="464"/>
      <c r="DD7" s="464"/>
      <c r="DE7" s="464"/>
      <c r="DF7" s="464"/>
      <c r="DG7" s="464"/>
      <c r="DH7" s="464"/>
      <c r="DI7" s="464"/>
      <c r="DJ7" s="464"/>
      <c r="DK7" s="464"/>
      <c r="DL7" s="464"/>
      <c r="DM7" s="464"/>
      <c r="DN7" s="464"/>
      <c r="DO7" s="464"/>
      <c r="DP7" s="464"/>
      <c r="DQ7" s="464"/>
      <c r="DR7" s="464"/>
      <c r="DS7" s="464"/>
      <c r="DT7" s="464"/>
      <c r="DU7" s="464"/>
      <c r="DV7" s="464"/>
      <c r="DW7" s="464"/>
      <c r="DX7" s="464"/>
      <c r="DY7" s="464"/>
      <c r="DZ7" s="464"/>
      <c r="EA7" s="464"/>
      <c r="EB7" s="464"/>
      <c r="EC7" s="464"/>
      <c r="ED7" s="464"/>
      <c r="EE7" s="464"/>
      <c r="EF7" s="464"/>
      <c r="EG7" s="464"/>
      <c r="EH7" s="464"/>
      <c r="EI7" s="464"/>
      <c r="EJ7" s="464"/>
      <c r="EK7" s="464"/>
      <c r="EL7" s="464"/>
      <c r="EM7" s="464"/>
      <c r="EN7" s="464"/>
      <c r="EO7" s="464"/>
      <c r="EP7" s="464"/>
      <c r="EQ7" s="464"/>
      <c r="ER7" s="464"/>
      <c r="ES7" s="464"/>
      <c r="ET7" s="464"/>
      <c r="EU7" s="464"/>
      <c r="EV7" s="464"/>
      <c r="EW7" s="464"/>
      <c r="EX7" s="464"/>
      <c r="EY7" s="464"/>
      <c r="EZ7" s="464"/>
      <c r="FA7" s="464"/>
      <c r="FB7" s="464"/>
      <c r="FC7" s="464"/>
      <c r="FD7" s="464"/>
      <c r="FE7" s="464"/>
      <c r="FF7" s="464"/>
      <c r="FG7" s="464"/>
      <c r="FH7" s="464"/>
      <c r="FI7" s="464"/>
      <c r="FJ7" s="464"/>
      <c r="FK7" s="464"/>
      <c r="FL7" s="464"/>
      <c r="FM7" s="464"/>
      <c r="FN7" s="464"/>
      <c r="FO7" s="464"/>
      <c r="FP7" s="464"/>
      <c r="FQ7" s="464"/>
      <c r="FR7" s="464"/>
      <c r="FS7" s="464"/>
      <c r="FT7" s="464"/>
      <c r="FU7" s="464"/>
      <c r="FV7" s="464"/>
      <c r="FW7" s="464"/>
      <c r="FX7" s="464"/>
      <c r="FY7" s="464"/>
      <c r="FZ7" s="464"/>
      <c r="GA7" s="464"/>
      <c r="GB7" s="464"/>
      <c r="GC7" s="464"/>
      <c r="GD7" s="464"/>
      <c r="GE7" s="464"/>
      <c r="GF7" s="464"/>
      <c r="GG7" s="464"/>
      <c r="GH7" s="464"/>
      <c r="GI7" s="464"/>
      <c r="GJ7" s="464"/>
      <c r="GK7" s="464"/>
      <c r="GL7" s="464"/>
      <c r="GM7" s="464"/>
      <c r="GN7" s="464"/>
      <c r="GO7" s="464"/>
      <c r="GP7" s="464"/>
      <c r="GQ7" s="464"/>
      <c r="GR7" s="464"/>
      <c r="GS7" s="464"/>
      <c r="GT7" s="464"/>
      <c r="GU7" s="464"/>
      <c r="GV7" s="464"/>
      <c r="GW7" s="464"/>
      <c r="GX7" s="464"/>
      <c r="GY7" s="464"/>
      <c r="GZ7" s="464"/>
      <c r="HA7" s="464"/>
      <c r="HB7" s="464"/>
      <c r="HC7" s="464"/>
      <c r="HD7" s="464"/>
      <c r="HE7" s="464"/>
      <c r="HF7" s="464"/>
      <c r="HG7" s="464"/>
      <c r="HH7" s="464"/>
      <c r="HI7" s="464"/>
      <c r="HJ7" s="464"/>
      <c r="HK7" s="464"/>
      <c r="HL7" s="464"/>
      <c r="HM7" s="464"/>
      <c r="HN7" s="464"/>
      <c r="HO7" s="464"/>
      <c r="HP7" s="464"/>
      <c r="HQ7" s="464"/>
      <c r="HR7" s="464"/>
      <c r="HS7" s="464"/>
      <c r="HT7" s="464"/>
      <c r="HU7" s="464"/>
      <c r="HV7" s="464"/>
      <c r="HW7" s="464"/>
      <c r="HX7" s="464"/>
      <c r="HY7" s="464"/>
      <c r="HZ7" s="464"/>
      <c r="IA7" s="464"/>
      <c r="IB7" s="464"/>
      <c r="IC7" s="464"/>
      <c r="ID7" s="464"/>
      <c r="IE7" s="464"/>
      <c r="IF7" s="464"/>
      <c r="IG7" s="464"/>
      <c r="IH7" s="464"/>
      <c r="II7" s="464"/>
      <c r="IJ7" s="464"/>
      <c r="IK7" s="464"/>
      <c r="IL7" s="464"/>
      <c r="IM7" s="464"/>
      <c r="IN7" s="464"/>
      <c r="IO7" s="464"/>
      <c r="IP7" s="464"/>
      <c r="IQ7" s="464"/>
      <c r="IR7" s="464"/>
      <c r="IS7" s="464"/>
      <c r="IT7" s="464"/>
      <c r="IU7" s="464"/>
    </row>
    <row r="8" spans="1:255" s="461" customFormat="1" ht="41.25" customHeight="1" x14ac:dyDescent="0.15">
      <c r="A8" s="143">
        <v>2014</v>
      </c>
      <c r="B8" s="465">
        <v>8146</v>
      </c>
      <c r="C8" s="465">
        <v>2578</v>
      </c>
      <c r="D8" s="465">
        <v>1279</v>
      </c>
      <c r="E8" s="465">
        <v>258</v>
      </c>
      <c r="F8" s="465">
        <v>735</v>
      </c>
      <c r="G8" s="465">
        <v>286</v>
      </c>
      <c r="H8" s="465"/>
      <c r="I8" s="465">
        <v>367</v>
      </c>
      <c r="J8" s="465">
        <v>919</v>
      </c>
      <c r="K8" s="465">
        <v>629</v>
      </c>
      <c r="L8" s="465">
        <v>290</v>
      </c>
      <c r="M8" s="143">
        <v>2014</v>
      </c>
      <c r="N8" s="465">
        <v>1771</v>
      </c>
      <c r="O8" s="465">
        <v>1745</v>
      </c>
      <c r="P8" s="465">
        <v>26</v>
      </c>
      <c r="Q8" s="465">
        <v>234</v>
      </c>
      <c r="R8" s="465">
        <v>62</v>
      </c>
      <c r="S8" s="465"/>
      <c r="T8" s="465">
        <v>120</v>
      </c>
      <c r="U8" s="465">
        <v>52</v>
      </c>
      <c r="V8" s="465">
        <v>106</v>
      </c>
      <c r="W8" s="465">
        <v>892</v>
      </c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4"/>
      <c r="AM8" s="464"/>
      <c r="AN8" s="464"/>
      <c r="AO8" s="464"/>
      <c r="AP8" s="464"/>
      <c r="AQ8" s="464"/>
      <c r="AR8" s="464"/>
      <c r="AS8" s="464"/>
      <c r="AT8" s="464"/>
      <c r="AU8" s="464"/>
      <c r="AV8" s="464"/>
      <c r="AW8" s="464"/>
      <c r="AX8" s="464"/>
      <c r="AY8" s="464"/>
      <c r="AZ8" s="464"/>
      <c r="BA8" s="464"/>
      <c r="BB8" s="464"/>
      <c r="BC8" s="464"/>
      <c r="BD8" s="464"/>
      <c r="BE8" s="464"/>
      <c r="BF8" s="464"/>
      <c r="BG8" s="464"/>
      <c r="BH8" s="464"/>
      <c r="BI8" s="464"/>
      <c r="BJ8" s="464"/>
      <c r="BK8" s="464"/>
      <c r="BL8" s="464"/>
      <c r="BM8" s="464"/>
      <c r="BN8" s="464"/>
      <c r="BO8" s="464"/>
      <c r="BP8" s="464"/>
      <c r="BQ8" s="464"/>
      <c r="BR8" s="464"/>
      <c r="BS8" s="464"/>
      <c r="BT8" s="464"/>
      <c r="BU8" s="464"/>
      <c r="BV8" s="464"/>
      <c r="BW8" s="464"/>
      <c r="BX8" s="464"/>
      <c r="BY8" s="464"/>
      <c r="BZ8" s="464"/>
      <c r="CA8" s="464"/>
      <c r="CB8" s="464"/>
      <c r="CC8" s="464"/>
      <c r="CD8" s="464"/>
      <c r="CE8" s="464"/>
      <c r="CF8" s="464"/>
      <c r="CG8" s="464"/>
      <c r="CH8" s="464"/>
      <c r="CI8" s="464"/>
      <c r="CJ8" s="464"/>
      <c r="CK8" s="464"/>
      <c r="CL8" s="464"/>
      <c r="CM8" s="464"/>
      <c r="CN8" s="464"/>
      <c r="CO8" s="464"/>
      <c r="CP8" s="464"/>
      <c r="CQ8" s="464"/>
      <c r="CR8" s="464"/>
      <c r="CS8" s="464"/>
      <c r="CT8" s="464"/>
      <c r="CU8" s="464"/>
      <c r="CV8" s="464"/>
      <c r="CW8" s="464"/>
      <c r="CX8" s="464"/>
      <c r="CY8" s="464"/>
      <c r="CZ8" s="464"/>
      <c r="DA8" s="464"/>
      <c r="DB8" s="464"/>
      <c r="DC8" s="464"/>
      <c r="DD8" s="464"/>
      <c r="DE8" s="464"/>
      <c r="DF8" s="464"/>
      <c r="DG8" s="464"/>
      <c r="DH8" s="464"/>
      <c r="DI8" s="464"/>
      <c r="DJ8" s="464"/>
      <c r="DK8" s="464"/>
      <c r="DL8" s="464"/>
      <c r="DM8" s="464"/>
      <c r="DN8" s="464"/>
      <c r="DO8" s="464"/>
      <c r="DP8" s="464"/>
      <c r="DQ8" s="464"/>
      <c r="DR8" s="464"/>
      <c r="DS8" s="464"/>
      <c r="DT8" s="464"/>
      <c r="DU8" s="464"/>
      <c r="DV8" s="464"/>
      <c r="DW8" s="464"/>
      <c r="DX8" s="464"/>
      <c r="DY8" s="464"/>
      <c r="DZ8" s="464"/>
      <c r="EA8" s="464"/>
      <c r="EB8" s="464"/>
      <c r="EC8" s="464"/>
      <c r="ED8" s="464"/>
      <c r="EE8" s="464"/>
      <c r="EF8" s="464"/>
      <c r="EG8" s="464"/>
      <c r="EH8" s="464"/>
      <c r="EI8" s="464"/>
      <c r="EJ8" s="464"/>
      <c r="EK8" s="464"/>
      <c r="EL8" s="464"/>
      <c r="EM8" s="464"/>
      <c r="EN8" s="464"/>
      <c r="EO8" s="464"/>
      <c r="EP8" s="464"/>
      <c r="EQ8" s="464"/>
      <c r="ER8" s="464"/>
      <c r="ES8" s="464"/>
      <c r="ET8" s="464"/>
      <c r="EU8" s="464"/>
      <c r="EV8" s="464"/>
      <c r="EW8" s="464"/>
      <c r="EX8" s="464"/>
      <c r="EY8" s="464"/>
      <c r="EZ8" s="464"/>
      <c r="FA8" s="464"/>
      <c r="FB8" s="464"/>
      <c r="FC8" s="464"/>
      <c r="FD8" s="464"/>
      <c r="FE8" s="464"/>
      <c r="FF8" s="464"/>
      <c r="FG8" s="464"/>
      <c r="FH8" s="464"/>
      <c r="FI8" s="464"/>
      <c r="FJ8" s="464"/>
      <c r="FK8" s="464"/>
      <c r="FL8" s="464"/>
      <c r="FM8" s="464"/>
      <c r="FN8" s="464"/>
      <c r="FO8" s="464"/>
      <c r="FP8" s="464"/>
      <c r="FQ8" s="464"/>
      <c r="FR8" s="464"/>
      <c r="FS8" s="464"/>
      <c r="FT8" s="464"/>
      <c r="FU8" s="464"/>
      <c r="FV8" s="464"/>
      <c r="FW8" s="464"/>
      <c r="FX8" s="464"/>
      <c r="FY8" s="464"/>
      <c r="FZ8" s="464"/>
      <c r="GA8" s="464"/>
      <c r="GB8" s="464"/>
      <c r="GC8" s="464"/>
      <c r="GD8" s="464"/>
      <c r="GE8" s="464"/>
      <c r="GF8" s="464"/>
      <c r="GG8" s="464"/>
      <c r="GH8" s="464"/>
      <c r="GI8" s="464"/>
      <c r="GJ8" s="464"/>
      <c r="GK8" s="464"/>
      <c r="GL8" s="464"/>
      <c r="GM8" s="464"/>
      <c r="GN8" s="464"/>
      <c r="GO8" s="464"/>
      <c r="GP8" s="464"/>
      <c r="GQ8" s="464"/>
      <c r="GR8" s="464"/>
      <c r="GS8" s="464"/>
      <c r="GT8" s="464"/>
      <c r="GU8" s="464"/>
      <c r="GV8" s="464"/>
      <c r="GW8" s="464"/>
      <c r="GX8" s="464"/>
      <c r="GY8" s="464"/>
      <c r="GZ8" s="464"/>
      <c r="HA8" s="464"/>
      <c r="HB8" s="464"/>
      <c r="HC8" s="464"/>
      <c r="HD8" s="464"/>
      <c r="HE8" s="464"/>
      <c r="HF8" s="464"/>
      <c r="HG8" s="464"/>
      <c r="HH8" s="464"/>
      <c r="HI8" s="464"/>
      <c r="HJ8" s="464"/>
      <c r="HK8" s="464"/>
      <c r="HL8" s="464"/>
      <c r="HM8" s="464"/>
      <c r="HN8" s="464"/>
      <c r="HO8" s="464"/>
      <c r="HP8" s="464"/>
      <c r="HQ8" s="464"/>
      <c r="HR8" s="464"/>
      <c r="HS8" s="464"/>
      <c r="HT8" s="464"/>
      <c r="HU8" s="464"/>
      <c r="HV8" s="464"/>
      <c r="HW8" s="464"/>
      <c r="HX8" s="464"/>
      <c r="HY8" s="464"/>
      <c r="HZ8" s="464"/>
      <c r="IA8" s="464"/>
      <c r="IB8" s="464"/>
      <c r="IC8" s="464"/>
      <c r="ID8" s="464"/>
      <c r="IE8" s="464"/>
      <c r="IF8" s="464"/>
      <c r="IG8" s="464"/>
      <c r="IH8" s="464"/>
      <c r="II8" s="464"/>
      <c r="IJ8" s="464"/>
      <c r="IK8" s="464"/>
      <c r="IL8" s="464"/>
      <c r="IM8" s="464"/>
      <c r="IN8" s="464"/>
      <c r="IO8" s="464"/>
      <c r="IP8" s="464"/>
      <c r="IQ8" s="464"/>
      <c r="IR8" s="464"/>
      <c r="IS8" s="464"/>
      <c r="IT8" s="464"/>
      <c r="IU8" s="464"/>
    </row>
    <row r="9" spans="1:255" s="461" customFormat="1" ht="41.25" customHeight="1" x14ac:dyDescent="0.15">
      <c r="A9" s="143">
        <v>2015</v>
      </c>
      <c r="B9" s="466">
        <v>8813</v>
      </c>
      <c r="C9" s="465">
        <v>2643</v>
      </c>
      <c r="D9" s="465">
        <v>1391</v>
      </c>
      <c r="E9" s="465">
        <v>322</v>
      </c>
      <c r="F9" s="465">
        <v>770</v>
      </c>
      <c r="G9" s="465">
        <v>299</v>
      </c>
      <c r="H9" s="465"/>
      <c r="I9" s="465">
        <v>531</v>
      </c>
      <c r="J9" s="465">
        <v>1002</v>
      </c>
      <c r="K9" s="465">
        <v>640</v>
      </c>
      <c r="L9" s="465">
        <v>362</v>
      </c>
      <c r="M9" s="143">
        <v>2015</v>
      </c>
      <c r="N9" s="465">
        <v>2037</v>
      </c>
      <c r="O9" s="465">
        <v>2010</v>
      </c>
      <c r="P9" s="465">
        <v>27</v>
      </c>
      <c r="Q9" s="465">
        <v>246</v>
      </c>
      <c r="R9" s="465">
        <v>58</v>
      </c>
      <c r="S9" s="465"/>
      <c r="T9" s="465">
        <v>110</v>
      </c>
      <c r="U9" s="465">
        <v>78</v>
      </c>
      <c r="V9" s="465">
        <v>115</v>
      </c>
      <c r="W9" s="465">
        <v>848</v>
      </c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64"/>
      <c r="AO9" s="464"/>
      <c r="AP9" s="464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4"/>
      <c r="BL9" s="464"/>
      <c r="BM9" s="464"/>
      <c r="BN9" s="464"/>
      <c r="BO9" s="464"/>
      <c r="BP9" s="464"/>
      <c r="BQ9" s="464"/>
      <c r="BR9" s="464"/>
      <c r="BS9" s="464"/>
      <c r="BT9" s="464"/>
      <c r="BU9" s="464"/>
      <c r="BV9" s="464"/>
      <c r="BW9" s="464"/>
      <c r="BX9" s="464"/>
      <c r="BY9" s="464"/>
      <c r="BZ9" s="464"/>
      <c r="CA9" s="464"/>
      <c r="CB9" s="464"/>
      <c r="CC9" s="464"/>
      <c r="CD9" s="464"/>
      <c r="CE9" s="464"/>
      <c r="CF9" s="464"/>
      <c r="CG9" s="464"/>
      <c r="CH9" s="464"/>
      <c r="CI9" s="464"/>
      <c r="CJ9" s="464"/>
      <c r="CK9" s="464"/>
      <c r="CL9" s="464"/>
      <c r="CM9" s="464"/>
      <c r="CN9" s="464"/>
      <c r="CO9" s="464"/>
      <c r="CP9" s="464"/>
      <c r="CQ9" s="464"/>
      <c r="CR9" s="464"/>
      <c r="CS9" s="464"/>
      <c r="CT9" s="464"/>
      <c r="CU9" s="464"/>
      <c r="CV9" s="464"/>
      <c r="CW9" s="464"/>
      <c r="CX9" s="464"/>
      <c r="CY9" s="464"/>
      <c r="CZ9" s="464"/>
      <c r="DA9" s="464"/>
      <c r="DB9" s="464"/>
      <c r="DC9" s="464"/>
      <c r="DD9" s="464"/>
      <c r="DE9" s="464"/>
      <c r="DF9" s="464"/>
      <c r="DG9" s="464"/>
      <c r="DH9" s="464"/>
      <c r="DI9" s="464"/>
      <c r="DJ9" s="464"/>
      <c r="DK9" s="464"/>
      <c r="DL9" s="464"/>
      <c r="DM9" s="464"/>
      <c r="DN9" s="464"/>
      <c r="DO9" s="464"/>
      <c r="DP9" s="464"/>
      <c r="DQ9" s="464"/>
      <c r="DR9" s="464"/>
      <c r="DS9" s="464"/>
      <c r="DT9" s="464"/>
      <c r="DU9" s="464"/>
      <c r="DV9" s="464"/>
      <c r="DW9" s="464"/>
      <c r="DX9" s="464"/>
      <c r="DY9" s="464"/>
      <c r="DZ9" s="464"/>
      <c r="EA9" s="464"/>
      <c r="EB9" s="464"/>
      <c r="EC9" s="464"/>
      <c r="ED9" s="464"/>
      <c r="EE9" s="464"/>
      <c r="EF9" s="464"/>
      <c r="EG9" s="464"/>
      <c r="EH9" s="464"/>
      <c r="EI9" s="464"/>
      <c r="EJ9" s="464"/>
      <c r="EK9" s="464"/>
      <c r="EL9" s="464"/>
      <c r="EM9" s="464"/>
      <c r="EN9" s="464"/>
      <c r="EO9" s="464"/>
      <c r="EP9" s="464"/>
      <c r="EQ9" s="464"/>
      <c r="ER9" s="464"/>
      <c r="ES9" s="464"/>
      <c r="ET9" s="464"/>
      <c r="EU9" s="464"/>
      <c r="EV9" s="464"/>
      <c r="EW9" s="464"/>
      <c r="EX9" s="464"/>
      <c r="EY9" s="464"/>
      <c r="EZ9" s="464"/>
      <c r="FA9" s="464"/>
      <c r="FB9" s="464"/>
      <c r="FC9" s="464"/>
      <c r="FD9" s="464"/>
      <c r="FE9" s="464"/>
      <c r="FF9" s="464"/>
      <c r="FG9" s="464"/>
      <c r="FH9" s="464"/>
      <c r="FI9" s="464"/>
      <c r="FJ9" s="464"/>
      <c r="FK9" s="464"/>
      <c r="FL9" s="464"/>
      <c r="FM9" s="464"/>
      <c r="FN9" s="464"/>
      <c r="FO9" s="464"/>
      <c r="FP9" s="464"/>
      <c r="FQ9" s="464"/>
      <c r="FR9" s="464"/>
      <c r="FS9" s="464"/>
      <c r="FT9" s="464"/>
      <c r="FU9" s="464"/>
      <c r="FV9" s="464"/>
      <c r="FW9" s="464"/>
      <c r="FX9" s="464"/>
      <c r="FY9" s="464"/>
      <c r="FZ9" s="464"/>
      <c r="GA9" s="464"/>
      <c r="GB9" s="464"/>
      <c r="GC9" s="464"/>
      <c r="GD9" s="464"/>
      <c r="GE9" s="464"/>
      <c r="GF9" s="464"/>
      <c r="GG9" s="464"/>
      <c r="GH9" s="464"/>
      <c r="GI9" s="464"/>
      <c r="GJ9" s="464"/>
      <c r="GK9" s="464"/>
      <c r="GL9" s="464"/>
      <c r="GM9" s="464"/>
      <c r="GN9" s="464"/>
      <c r="GO9" s="464"/>
      <c r="GP9" s="464"/>
      <c r="GQ9" s="464"/>
      <c r="GR9" s="464"/>
      <c r="GS9" s="464"/>
      <c r="GT9" s="464"/>
      <c r="GU9" s="464"/>
      <c r="GV9" s="464"/>
      <c r="GW9" s="464"/>
      <c r="GX9" s="464"/>
      <c r="GY9" s="464"/>
      <c r="GZ9" s="464"/>
      <c r="HA9" s="464"/>
      <c r="HB9" s="464"/>
      <c r="HC9" s="464"/>
      <c r="HD9" s="464"/>
      <c r="HE9" s="464"/>
      <c r="HF9" s="464"/>
      <c r="HG9" s="464"/>
      <c r="HH9" s="464"/>
      <c r="HI9" s="464"/>
      <c r="HJ9" s="464"/>
      <c r="HK9" s="464"/>
      <c r="HL9" s="464"/>
      <c r="HM9" s="464"/>
      <c r="HN9" s="464"/>
      <c r="HO9" s="464"/>
      <c r="HP9" s="464"/>
      <c r="HQ9" s="464"/>
      <c r="HR9" s="464"/>
      <c r="HS9" s="464"/>
      <c r="HT9" s="464"/>
      <c r="HU9" s="464"/>
      <c r="HV9" s="464"/>
      <c r="HW9" s="464"/>
      <c r="HX9" s="464"/>
      <c r="HY9" s="464"/>
      <c r="HZ9" s="464"/>
      <c r="IA9" s="464"/>
      <c r="IB9" s="464"/>
      <c r="IC9" s="464"/>
      <c r="ID9" s="464"/>
      <c r="IE9" s="464"/>
      <c r="IF9" s="464"/>
      <c r="IG9" s="464"/>
      <c r="IH9" s="464"/>
      <c r="II9" s="464"/>
      <c r="IJ9" s="464"/>
      <c r="IK9" s="464"/>
      <c r="IL9" s="464"/>
      <c r="IM9" s="464"/>
      <c r="IN9" s="464"/>
      <c r="IO9" s="464"/>
      <c r="IP9" s="464"/>
      <c r="IQ9" s="464"/>
      <c r="IR9" s="464"/>
      <c r="IS9" s="464"/>
      <c r="IT9" s="464"/>
      <c r="IU9" s="464"/>
    </row>
    <row r="10" spans="1:255" s="461" customFormat="1" ht="41.25" customHeight="1" x14ac:dyDescent="0.15">
      <c r="A10" s="143">
        <v>2016</v>
      </c>
      <c r="B10" s="466">
        <f>C10+D10+I10+J10+N10+Q10+V10+W10</f>
        <v>8085</v>
      </c>
      <c r="C10" s="465">
        <v>2341</v>
      </c>
      <c r="D10" s="465">
        <v>1283</v>
      </c>
      <c r="E10" s="465">
        <v>240</v>
      </c>
      <c r="F10" s="465">
        <v>783</v>
      </c>
      <c r="G10" s="465">
        <v>305</v>
      </c>
      <c r="H10" s="465"/>
      <c r="I10" s="465">
        <v>510</v>
      </c>
      <c r="J10" s="465">
        <v>881</v>
      </c>
      <c r="K10" s="465">
        <v>574</v>
      </c>
      <c r="L10" s="465">
        <v>307</v>
      </c>
      <c r="M10" s="143">
        <v>2016</v>
      </c>
      <c r="N10" s="465">
        <v>1832</v>
      </c>
      <c r="O10" s="465">
        <v>1757</v>
      </c>
      <c r="P10" s="465">
        <v>75</v>
      </c>
      <c r="Q10" s="465">
        <v>230</v>
      </c>
      <c r="R10" s="465">
        <v>44</v>
      </c>
      <c r="S10" s="465"/>
      <c r="T10" s="465">
        <v>129</v>
      </c>
      <c r="U10" s="465">
        <v>57</v>
      </c>
      <c r="V10" s="465">
        <v>123</v>
      </c>
      <c r="W10" s="465">
        <v>885</v>
      </c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  <c r="BG10" s="464"/>
      <c r="BH10" s="464"/>
      <c r="BI10" s="464"/>
      <c r="BJ10" s="464"/>
      <c r="BK10" s="464"/>
      <c r="BL10" s="464"/>
      <c r="BM10" s="464"/>
      <c r="BN10" s="464"/>
      <c r="BO10" s="464"/>
      <c r="BP10" s="464"/>
      <c r="BQ10" s="464"/>
      <c r="BR10" s="464"/>
      <c r="BS10" s="464"/>
      <c r="BT10" s="464"/>
      <c r="BU10" s="464"/>
      <c r="BV10" s="464"/>
      <c r="BW10" s="464"/>
      <c r="BX10" s="464"/>
      <c r="BY10" s="464"/>
      <c r="BZ10" s="464"/>
      <c r="CA10" s="464"/>
      <c r="CB10" s="464"/>
      <c r="CC10" s="464"/>
      <c r="CD10" s="464"/>
      <c r="CE10" s="464"/>
      <c r="CF10" s="464"/>
      <c r="CG10" s="464"/>
      <c r="CH10" s="464"/>
      <c r="CI10" s="464"/>
      <c r="CJ10" s="464"/>
      <c r="CK10" s="464"/>
      <c r="CL10" s="464"/>
      <c r="CM10" s="464"/>
      <c r="CN10" s="464"/>
      <c r="CO10" s="464"/>
      <c r="CP10" s="464"/>
      <c r="CQ10" s="464"/>
      <c r="CR10" s="464"/>
      <c r="CS10" s="464"/>
      <c r="CT10" s="464"/>
      <c r="CU10" s="464"/>
      <c r="CV10" s="464"/>
      <c r="CW10" s="464"/>
      <c r="CX10" s="464"/>
      <c r="CY10" s="464"/>
      <c r="CZ10" s="464"/>
      <c r="DA10" s="464"/>
      <c r="DB10" s="464"/>
      <c r="DC10" s="464"/>
      <c r="DD10" s="464"/>
      <c r="DE10" s="464"/>
      <c r="DF10" s="464"/>
      <c r="DG10" s="464"/>
      <c r="DH10" s="464"/>
      <c r="DI10" s="464"/>
      <c r="DJ10" s="464"/>
      <c r="DK10" s="464"/>
      <c r="DL10" s="464"/>
      <c r="DM10" s="464"/>
      <c r="DN10" s="464"/>
      <c r="DO10" s="464"/>
      <c r="DP10" s="464"/>
      <c r="DQ10" s="464"/>
      <c r="DR10" s="464"/>
      <c r="DS10" s="464"/>
      <c r="DT10" s="464"/>
      <c r="DU10" s="464"/>
      <c r="DV10" s="464"/>
      <c r="DW10" s="464"/>
      <c r="DX10" s="464"/>
      <c r="DY10" s="464"/>
      <c r="DZ10" s="464"/>
      <c r="EA10" s="464"/>
      <c r="EB10" s="464"/>
      <c r="EC10" s="464"/>
      <c r="ED10" s="464"/>
      <c r="EE10" s="464"/>
      <c r="EF10" s="464"/>
      <c r="EG10" s="464"/>
      <c r="EH10" s="464"/>
      <c r="EI10" s="464"/>
      <c r="EJ10" s="464"/>
      <c r="EK10" s="464"/>
      <c r="EL10" s="464"/>
      <c r="EM10" s="464"/>
      <c r="EN10" s="464"/>
      <c r="EO10" s="464"/>
      <c r="EP10" s="464"/>
      <c r="EQ10" s="464"/>
      <c r="ER10" s="464"/>
      <c r="ES10" s="464"/>
      <c r="ET10" s="464"/>
      <c r="EU10" s="464"/>
      <c r="EV10" s="464"/>
      <c r="EW10" s="464"/>
      <c r="EX10" s="464"/>
      <c r="EY10" s="464"/>
      <c r="EZ10" s="464"/>
      <c r="FA10" s="464"/>
      <c r="FB10" s="464"/>
      <c r="FC10" s="464"/>
      <c r="FD10" s="464"/>
      <c r="FE10" s="464"/>
      <c r="FF10" s="464"/>
      <c r="FG10" s="464"/>
      <c r="FH10" s="464"/>
      <c r="FI10" s="464"/>
      <c r="FJ10" s="464"/>
      <c r="FK10" s="464"/>
      <c r="FL10" s="464"/>
      <c r="FM10" s="464"/>
      <c r="FN10" s="464"/>
      <c r="FO10" s="464"/>
      <c r="FP10" s="464"/>
      <c r="FQ10" s="464"/>
      <c r="FR10" s="464"/>
      <c r="FS10" s="464"/>
      <c r="FT10" s="464"/>
      <c r="FU10" s="464"/>
      <c r="FV10" s="464"/>
      <c r="FW10" s="464"/>
      <c r="FX10" s="464"/>
      <c r="FY10" s="464"/>
      <c r="FZ10" s="464"/>
      <c r="GA10" s="464"/>
      <c r="GB10" s="464"/>
      <c r="GC10" s="464"/>
      <c r="GD10" s="464"/>
      <c r="GE10" s="464"/>
      <c r="GF10" s="464"/>
      <c r="GG10" s="464"/>
      <c r="GH10" s="464"/>
      <c r="GI10" s="464"/>
      <c r="GJ10" s="464"/>
      <c r="GK10" s="464"/>
      <c r="GL10" s="464"/>
      <c r="GM10" s="464"/>
      <c r="GN10" s="464"/>
      <c r="GO10" s="464"/>
      <c r="GP10" s="464"/>
      <c r="GQ10" s="464"/>
      <c r="GR10" s="464"/>
      <c r="GS10" s="464"/>
      <c r="GT10" s="464"/>
      <c r="GU10" s="464"/>
      <c r="GV10" s="464"/>
      <c r="GW10" s="464"/>
      <c r="GX10" s="464"/>
      <c r="GY10" s="464"/>
      <c r="GZ10" s="464"/>
      <c r="HA10" s="464"/>
      <c r="HB10" s="464"/>
      <c r="HC10" s="464"/>
      <c r="HD10" s="464"/>
      <c r="HE10" s="464"/>
      <c r="HF10" s="464"/>
      <c r="HG10" s="464"/>
      <c r="HH10" s="464"/>
      <c r="HI10" s="464"/>
      <c r="HJ10" s="464"/>
      <c r="HK10" s="464"/>
      <c r="HL10" s="464"/>
      <c r="HM10" s="464"/>
      <c r="HN10" s="464"/>
      <c r="HO10" s="464"/>
      <c r="HP10" s="464"/>
      <c r="HQ10" s="464"/>
      <c r="HR10" s="464"/>
      <c r="HS10" s="464"/>
      <c r="HT10" s="464"/>
      <c r="HU10" s="464"/>
      <c r="HV10" s="464"/>
      <c r="HW10" s="464"/>
      <c r="HX10" s="464"/>
      <c r="HY10" s="464"/>
      <c r="HZ10" s="464"/>
      <c r="IA10" s="464"/>
      <c r="IB10" s="464"/>
      <c r="IC10" s="464"/>
      <c r="ID10" s="464"/>
      <c r="IE10" s="464"/>
      <c r="IF10" s="464"/>
      <c r="IG10" s="464"/>
      <c r="IH10" s="464"/>
      <c r="II10" s="464"/>
      <c r="IJ10" s="464"/>
      <c r="IK10" s="464"/>
      <c r="IL10" s="464"/>
      <c r="IM10" s="464"/>
      <c r="IN10" s="464"/>
      <c r="IO10" s="464"/>
      <c r="IP10" s="464"/>
      <c r="IQ10" s="464"/>
      <c r="IR10" s="464"/>
      <c r="IS10" s="464"/>
      <c r="IT10" s="464"/>
      <c r="IU10" s="464"/>
    </row>
    <row r="11" spans="1:255" s="461" customFormat="1" ht="41.25" customHeight="1" x14ac:dyDescent="0.15">
      <c r="A11" s="143">
        <v>2017</v>
      </c>
      <c r="B11" s="466">
        <v>8641</v>
      </c>
      <c r="C11" s="465">
        <v>2595</v>
      </c>
      <c r="D11" s="465">
        <v>1570</v>
      </c>
      <c r="E11" s="465">
        <v>312</v>
      </c>
      <c r="F11" s="465">
        <v>715</v>
      </c>
      <c r="G11" s="465">
        <v>543</v>
      </c>
      <c r="H11" s="465"/>
      <c r="I11" s="465">
        <v>627</v>
      </c>
      <c r="J11" s="465">
        <v>894</v>
      </c>
      <c r="K11" s="465">
        <v>554</v>
      </c>
      <c r="L11" s="465">
        <v>340</v>
      </c>
      <c r="M11" s="143">
        <v>2017</v>
      </c>
      <c r="N11" s="465">
        <v>2238</v>
      </c>
      <c r="O11" s="465">
        <v>2212</v>
      </c>
      <c r="P11" s="465">
        <v>26</v>
      </c>
      <c r="Q11" s="465">
        <v>245</v>
      </c>
      <c r="R11" s="465">
        <v>64</v>
      </c>
      <c r="S11" s="465"/>
      <c r="T11" s="465">
        <v>95</v>
      </c>
      <c r="U11" s="465">
        <v>86</v>
      </c>
      <c r="V11" s="465">
        <v>109</v>
      </c>
      <c r="W11" s="465">
        <v>363</v>
      </c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464"/>
      <c r="AN11" s="464"/>
      <c r="AO11" s="464"/>
      <c r="AP11" s="464"/>
      <c r="AQ11" s="464"/>
      <c r="AR11" s="464"/>
      <c r="AS11" s="464"/>
      <c r="AT11" s="464"/>
      <c r="AU11" s="464"/>
      <c r="AV11" s="464"/>
      <c r="AW11" s="464"/>
      <c r="AX11" s="464"/>
      <c r="AY11" s="464"/>
      <c r="AZ11" s="464"/>
      <c r="BA11" s="464"/>
      <c r="BB11" s="464"/>
      <c r="BC11" s="464"/>
      <c r="BD11" s="464"/>
      <c r="BE11" s="464"/>
      <c r="BF11" s="464"/>
      <c r="BG11" s="464"/>
      <c r="BH11" s="464"/>
      <c r="BI11" s="464"/>
      <c r="BJ11" s="464"/>
      <c r="BK11" s="464"/>
      <c r="BL11" s="464"/>
      <c r="BM11" s="464"/>
      <c r="BN11" s="464"/>
      <c r="BO11" s="464"/>
      <c r="BP11" s="464"/>
      <c r="BQ11" s="464"/>
      <c r="BR11" s="464"/>
      <c r="BS11" s="464"/>
      <c r="BT11" s="464"/>
      <c r="BU11" s="464"/>
      <c r="BV11" s="464"/>
      <c r="BW11" s="464"/>
      <c r="BX11" s="464"/>
      <c r="BY11" s="464"/>
      <c r="BZ11" s="464"/>
      <c r="CA11" s="464"/>
      <c r="CB11" s="464"/>
      <c r="CC11" s="464"/>
      <c r="CD11" s="464"/>
      <c r="CE11" s="464"/>
      <c r="CF11" s="464"/>
      <c r="CG11" s="464"/>
      <c r="CH11" s="464"/>
      <c r="CI11" s="464"/>
      <c r="CJ11" s="464"/>
      <c r="CK11" s="464"/>
      <c r="CL11" s="464"/>
      <c r="CM11" s="464"/>
      <c r="CN11" s="464"/>
      <c r="CO11" s="464"/>
      <c r="CP11" s="464"/>
      <c r="CQ11" s="464"/>
      <c r="CR11" s="464"/>
      <c r="CS11" s="464"/>
      <c r="CT11" s="464"/>
      <c r="CU11" s="464"/>
      <c r="CV11" s="464"/>
      <c r="CW11" s="464"/>
      <c r="CX11" s="464"/>
      <c r="CY11" s="464"/>
      <c r="CZ11" s="464"/>
      <c r="DA11" s="464"/>
      <c r="DB11" s="464"/>
      <c r="DC11" s="464"/>
      <c r="DD11" s="464"/>
      <c r="DE11" s="464"/>
      <c r="DF11" s="464"/>
      <c r="DG11" s="464"/>
      <c r="DH11" s="464"/>
      <c r="DI11" s="464"/>
      <c r="DJ11" s="464"/>
      <c r="DK11" s="464"/>
      <c r="DL11" s="464"/>
      <c r="DM11" s="464"/>
      <c r="DN11" s="464"/>
      <c r="DO11" s="464"/>
      <c r="DP11" s="464"/>
      <c r="DQ11" s="464"/>
      <c r="DR11" s="464"/>
      <c r="DS11" s="464"/>
      <c r="DT11" s="464"/>
      <c r="DU11" s="464"/>
      <c r="DV11" s="464"/>
      <c r="DW11" s="464"/>
      <c r="DX11" s="464"/>
      <c r="DY11" s="464"/>
      <c r="DZ11" s="464"/>
      <c r="EA11" s="464"/>
      <c r="EB11" s="464"/>
      <c r="EC11" s="464"/>
      <c r="ED11" s="464"/>
      <c r="EE11" s="464"/>
      <c r="EF11" s="464"/>
      <c r="EG11" s="464"/>
      <c r="EH11" s="464"/>
      <c r="EI11" s="464"/>
      <c r="EJ11" s="464"/>
      <c r="EK11" s="464"/>
      <c r="EL11" s="464"/>
      <c r="EM11" s="464"/>
      <c r="EN11" s="464"/>
      <c r="EO11" s="464"/>
      <c r="EP11" s="464"/>
      <c r="EQ11" s="464"/>
      <c r="ER11" s="464"/>
      <c r="ES11" s="464"/>
      <c r="ET11" s="464"/>
      <c r="EU11" s="464"/>
      <c r="EV11" s="464"/>
      <c r="EW11" s="464"/>
      <c r="EX11" s="464"/>
      <c r="EY11" s="464"/>
      <c r="EZ11" s="464"/>
      <c r="FA11" s="464"/>
      <c r="FB11" s="464"/>
      <c r="FC11" s="464"/>
      <c r="FD11" s="464"/>
      <c r="FE11" s="464"/>
      <c r="FF11" s="464"/>
      <c r="FG11" s="464"/>
      <c r="FH11" s="464"/>
      <c r="FI11" s="464"/>
      <c r="FJ11" s="464"/>
      <c r="FK11" s="464"/>
      <c r="FL11" s="464"/>
      <c r="FM11" s="464"/>
      <c r="FN11" s="464"/>
      <c r="FO11" s="464"/>
      <c r="FP11" s="464"/>
      <c r="FQ11" s="464"/>
      <c r="FR11" s="464"/>
      <c r="FS11" s="464"/>
      <c r="FT11" s="464"/>
      <c r="FU11" s="464"/>
      <c r="FV11" s="464"/>
      <c r="FW11" s="464"/>
      <c r="FX11" s="464"/>
      <c r="FY11" s="464"/>
      <c r="FZ11" s="464"/>
      <c r="GA11" s="464"/>
      <c r="GB11" s="464"/>
      <c r="GC11" s="464"/>
      <c r="GD11" s="464"/>
      <c r="GE11" s="464"/>
      <c r="GF11" s="464"/>
      <c r="GG11" s="464"/>
      <c r="GH11" s="464"/>
      <c r="GI11" s="464"/>
      <c r="GJ11" s="464"/>
      <c r="GK11" s="464"/>
      <c r="GL11" s="464"/>
      <c r="GM11" s="464"/>
      <c r="GN11" s="464"/>
      <c r="GO11" s="464"/>
      <c r="GP11" s="464"/>
      <c r="GQ11" s="464"/>
      <c r="GR11" s="464"/>
      <c r="GS11" s="464"/>
      <c r="GT11" s="464"/>
      <c r="GU11" s="464"/>
      <c r="GV11" s="464"/>
      <c r="GW11" s="464"/>
      <c r="GX11" s="464"/>
      <c r="GY11" s="464"/>
      <c r="GZ11" s="464"/>
      <c r="HA11" s="464"/>
      <c r="HB11" s="464"/>
      <c r="HC11" s="464"/>
      <c r="HD11" s="464"/>
      <c r="HE11" s="464"/>
      <c r="HF11" s="464"/>
      <c r="HG11" s="464"/>
      <c r="HH11" s="464"/>
      <c r="HI11" s="464"/>
      <c r="HJ11" s="464"/>
      <c r="HK11" s="464"/>
      <c r="HL11" s="464"/>
      <c r="HM11" s="464"/>
      <c r="HN11" s="464"/>
      <c r="HO11" s="464"/>
      <c r="HP11" s="464"/>
      <c r="HQ11" s="464"/>
      <c r="HR11" s="464"/>
      <c r="HS11" s="464"/>
      <c r="HT11" s="464"/>
      <c r="HU11" s="464"/>
      <c r="HV11" s="464"/>
      <c r="HW11" s="464"/>
      <c r="HX11" s="464"/>
      <c r="HY11" s="464"/>
      <c r="HZ11" s="464"/>
      <c r="IA11" s="464"/>
      <c r="IB11" s="464"/>
      <c r="IC11" s="464"/>
      <c r="ID11" s="464"/>
      <c r="IE11" s="464"/>
      <c r="IF11" s="464"/>
      <c r="IG11" s="464"/>
      <c r="IH11" s="464"/>
      <c r="II11" s="464"/>
      <c r="IJ11" s="464"/>
      <c r="IK11" s="464"/>
      <c r="IL11" s="464"/>
      <c r="IM11" s="464"/>
      <c r="IN11" s="464"/>
      <c r="IO11" s="464"/>
      <c r="IP11" s="464"/>
      <c r="IQ11" s="464"/>
      <c r="IR11" s="464"/>
      <c r="IS11" s="464"/>
      <c r="IT11" s="464"/>
      <c r="IU11" s="464"/>
    </row>
    <row r="12" spans="1:255" s="461" customFormat="1" ht="41.25" customHeight="1" x14ac:dyDescent="0.15">
      <c r="A12" s="463">
        <v>2018</v>
      </c>
      <c r="B12" s="455">
        <v>8355</v>
      </c>
      <c r="C12" s="452">
        <v>2595</v>
      </c>
      <c r="D12" s="452">
        <v>1264</v>
      </c>
      <c r="E12" s="452">
        <v>288</v>
      </c>
      <c r="F12" s="452">
        <v>691</v>
      </c>
      <c r="G12" s="452">
        <v>285</v>
      </c>
      <c r="H12" s="452"/>
      <c r="I12" s="452">
        <v>527</v>
      </c>
      <c r="J12" s="452">
        <v>868</v>
      </c>
      <c r="K12" s="452">
        <v>544</v>
      </c>
      <c r="L12" s="452">
        <v>324</v>
      </c>
      <c r="M12" s="463">
        <v>2018</v>
      </c>
      <c r="N12" s="452">
        <v>1854</v>
      </c>
      <c r="O12" s="452">
        <v>1804</v>
      </c>
      <c r="P12" s="452">
        <v>50</v>
      </c>
      <c r="Q12" s="452">
        <v>247</v>
      </c>
      <c r="R12" s="452">
        <v>51</v>
      </c>
      <c r="S12" s="452"/>
      <c r="T12" s="452">
        <v>128</v>
      </c>
      <c r="U12" s="452">
        <v>68</v>
      </c>
      <c r="V12" s="452">
        <v>153</v>
      </c>
      <c r="W12" s="452">
        <v>847</v>
      </c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62"/>
      <c r="AQ12" s="462"/>
      <c r="AR12" s="462"/>
      <c r="AS12" s="462"/>
      <c r="AT12" s="462"/>
      <c r="AU12" s="462"/>
      <c r="AV12" s="462"/>
      <c r="AW12" s="462"/>
      <c r="AX12" s="462"/>
      <c r="AY12" s="462"/>
      <c r="AZ12" s="462"/>
      <c r="BA12" s="462"/>
      <c r="BB12" s="462"/>
      <c r="BC12" s="462"/>
      <c r="BD12" s="462"/>
      <c r="BE12" s="462"/>
      <c r="BF12" s="462"/>
      <c r="BG12" s="462"/>
      <c r="BH12" s="462"/>
      <c r="BI12" s="462"/>
      <c r="BJ12" s="462"/>
      <c r="BK12" s="462"/>
      <c r="BL12" s="462"/>
      <c r="BM12" s="462"/>
      <c r="BN12" s="462"/>
      <c r="BO12" s="462"/>
      <c r="BP12" s="462"/>
      <c r="BQ12" s="462"/>
      <c r="BR12" s="462"/>
      <c r="BS12" s="462"/>
      <c r="BT12" s="462"/>
      <c r="BU12" s="462"/>
      <c r="BV12" s="462"/>
      <c r="BW12" s="462"/>
      <c r="BX12" s="462"/>
      <c r="BY12" s="462"/>
      <c r="BZ12" s="462"/>
      <c r="CA12" s="462"/>
      <c r="CB12" s="462"/>
      <c r="CC12" s="462"/>
      <c r="CD12" s="462"/>
      <c r="CE12" s="462"/>
      <c r="CF12" s="462"/>
      <c r="CG12" s="462"/>
      <c r="CH12" s="462"/>
      <c r="CI12" s="462"/>
      <c r="CJ12" s="462"/>
      <c r="CK12" s="462"/>
      <c r="CL12" s="462"/>
      <c r="CM12" s="462"/>
      <c r="CN12" s="462"/>
      <c r="CO12" s="462"/>
      <c r="CP12" s="462"/>
      <c r="CQ12" s="462"/>
      <c r="CR12" s="462"/>
      <c r="CS12" s="462"/>
      <c r="CT12" s="462"/>
      <c r="CU12" s="462"/>
      <c r="CV12" s="462"/>
      <c r="CW12" s="462"/>
      <c r="CX12" s="462"/>
      <c r="CY12" s="462"/>
      <c r="CZ12" s="462"/>
      <c r="DA12" s="462"/>
      <c r="DB12" s="462"/>
      <c r="DC12" s="462"/>
      <c r="DD12" s="462"/>
      <c r="DE12" s="462"/>
      <c r="DF12" s="462"/>
      <c r="DG12" s="462"/>
      <c r="DH12" s="462"/>
      <c r="DI12" s="462"/>
      <c r="DJ12" s="462"/>
      <c r="DK12" s="462"/>
      <c r="DL12" s="462"/>
      <c r="DM12" s="462"/>
      <c r="DN12" s="462"/>
      <c r="DO12" s="462"/>
      <c r="DP12" s="462"/>
      <c r="DQ12" s="462"/>
      <c r="DR12" s="462"/>
      <c r="DS12" s="462"/>
      <c r="DT12" s="462"/>
      <c r="DU12" s="462"/>
      <c r="DV12" s="462"/>
      <c r="DW12" s="462"/>
      <c r="DX12" s="462"/>
      <c r="DY12" s="462"/>
      <c r="DZ12" s="462"/>
      <c r="EA12" s="462"/>
      <c r="EB12" s="462"/>
      <c r="EC12" s="462"/>
      <c r="ED12" s="462"/>
      <c r="EE12" s="462"/>
      <c r="EF12" s="462"/>
      <c r="EG12" s="462"/>
      <c r="EH12" s="462"/>
      <c r="EI12" s="462"/>
      <c r="EJ12" s="462"/>
      <c r="EK12" s="462"/>
      <c r="EL12" s="462"/>
      <c r="EM12" s="462"/>
      <c r="EN12" s="462"/>
      <c r="EO12" s="462"/>
      <c r="EP12" s="462"/>
      <c r="EQ12" s="462"/>
      <c r="ER12" s="462"/>
      <c r="ES12" s="462"/>
      <c r="ET12" s="462"/>
      <c r="EU12" s="462"/>
      <c r="EV12" s="462"/>
      <c r="EW12" s="462"/>
      <c r="EX12" s="462"/>
      <c r="EY12" s="462"/>
      <c r="EZ12" s="462"/>
      <c r="FA12" s="462"/>
      <c r="FB12" s="462"/>
      <c r="FC12" s="462"/>
      <c r="FD12" s="462"/>
      <c r="FE12" s="462"/>
      <c r="FF12" s="462"/>
      <c r="FG12" s="462"/>
      <c r="FH12" s="462"/>
      <c r="FI12" s="462"/>
      <c r="FJ12" s="462"/>
      <c r="FK12" s="462"/>
      <c r="FL12" s="462"/>
      <c r="FM12" s="462"/>
      <c r="FN12" s="462"/>
      <c r="FO12" s="462"/>
      <c r="FP12" s="462"/>
      <c r="FQ12" s="462"/>
      <c r="FR12" s="462"/>
      <c r="FS12" s="462"/>
      <c r="FT12" s="462"/>
      <c r="FU12" s="462"/>
      <c r="FV12" s="462"/>
      <c r="FW12" s="462"/>
      <c r="FX12" s="462"/>
      <c r="FY12" s="462"/>
      <c r="FZ12" s="462"/>
      <c r="GA12" s="462"/>
      <c r="GB12" s="462"/>
      <c r="GC12" s="462"/>
      <c r="GD12" s="462"/>
      <c r="GE12" s="462"/>
      <c r="GF12" s="462"/>
      <c r="GG12" s="462"/>
      <c r="GH12" s="462"/>
      <c r="GI12" s="462"/>
      <c r="GJ12" s="462"/>
      <c r="GK12" s="462"/>
      <c r="GL12" s="462"/>
      <c r="GM12" s="462"/>
      <c r="GN12" s="462"/>
      <c r="GO12" s="462"/>
      <c r="GP12" s="462"/>
      <c r="GQ12" s="462"/>
      <c r="GR12" s="462"/>
      <c r="GS12" s="462"/>
      <c r="GT12" s="462"/>
      <c r="GU12" s="462"/>
      <c r="GV12" s="462"/>
      <c r="GW12" s="462"/>
      <c r="GX12" s="462"/>
      <c r="GY12" s="462"/>
      <c r="GZ12" s="462"/>
      <c r="HA12" s="462"/>
      <c r="HB12" s="462"/>
      <c r="HC12" s="462"/>
      <c r="HD12" s="462"/>
      <c r="HE12" s="462"/>
      <c r="HF12" s="462"/>
      <c r="HG12" s="462"/>
      <c r="HH12" s="462"/>
      <c r="HI12" s="462"/>
      <c r="HJ12" s="462"/>
      <c r="HK12" s="462"/>
      <c r="HL12" s="462"/>
      <c r="HM12" s="462"/>
      <c r="HN12" s="462"/>
      <c r="HO12" s="462"/>
      <c r="HP12" s="462"/>
      <c r="HQ12" s="462"/>
      <c r="HR12" s="462"/>
      <c r="HS12" s="462"/>
      <c r="HT12" s="462"/>
      <c r="HU12" s="462"/>
      <c r="HV12" s="462"/>
      <c r="HW12" s="462"/>
      <c r="HX12" s="462"/>
      <c r="HY12" s="462"/>
      <c r="HZ12" s="462"/>
      <c r="IA12" s="462"/>
      <c r="IB12" s="462"/>
      <c r="IC12" s="462"/>
      <c r="ID12" s="462"/>
      <c r="IE12" s="462"/>
      <c r="IF12" s="462"/>
      <c r="IG12" s="462"/>
      <c r="IH12" s="462"/>
      <c r="II12" s="462"/>
      <c r="IJ12" s="462"/>
      <c r="IK12" s="462"/>
      <c r="IL12" s="462"/>
      <c r="IM12" s="462"/>
      <c r="IN12" s="462"/>
      <c r="IO12" s="462"/>
      <c r="IP12" s="462"/>
      <c r="IQ12" s="462"/>
      <c r="IR12" s="462"/>
      <c r="IS12" s="462"/>
      <c r="IT12" s="462"/>
      <c r="IU12" s="462"/>
    </row>
    <row r="13" spans="1:255" s="456" customFormat="1" ht="41.25" customHeight="1" x14ac:dyDescent="0.15">
      <c r="A13" s="459">
        <v>2019</v>
      </c>
      <c r="B13" s="460">
        <v>8281</v>
      </c>
      <c r="C13" s="458">
        <v>2403</v>
      </c>
      <c r="D13" s="458">
        <v>1301</v>
      </c>
      <c r="E13" s="458">
        <v>292</v>
      </c>
      <c r="F13" s="458">
        <v>692</v>
      </c>
      <c r="G13" s="458">
        <v>317</v>
      </c>
      <c r="H13" s="458"/>
      <c r="I13" s="458">
        <v>532</v>
      </c>
      <c r="J13" s="458">
        <v>843</v>
      </c>
      <c r="K13" s="458">
        <v>514</v>
      </c>
      <c r="L13" s="458">
        <v>329</v>
      </c>
      <c r="M13" s="459">
        <v>2019</v>
      </c>
      <c r="N13" s="458">
        <v>1881</v>
      </c>
      <c r="O13" s="458">
        <v>1793</v>
      </c>
      <c r="P13" s="458">
        <v>88</v>
      </c>
      <c r="Q13" s="458">
        <v>248</v>
      </c>
      <c r="R13" s="458">
        <v>50</v>
      </c>
      <c r="S13" s="458"/>
      <c r="T13" s="458">
        <v>125</v>
      </c>
      <c r="U13" s="458">
        <v>73</v>
      </c>
      <c r="V13" s="458">
        <v>169</v>
      </c>
      <c r="W13" s="458">
        <v>904</v>
      </c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7"/>
      <c r="AU13" s="457"/>
      <c r="AV13" s="457"/>
      <c r="AW13" s="457"/>
      <c r="AX13" s="457"/>
      <c r="AY13" s="457"/>
      <c r="AZ13" s="457"/>
      <c r="BA13" s="457"/>
      <c r="BB13" s="457"/>
      <c r="BC13" s="457"/>
      <c r="BD13" s="457"/>
      <c r="BE13" s="457"/>
      <c r="BF13" s="457"/>
      <c r="BG13" s="457"/>
      <c r="BH13" s="457"/>
      <c r="BI13" s="457"/>
      <c r="BJ13" s="457"/>
      <c r="BK13" s="457"/>
      <c r="BL13" s="457"/>
      <c r="BM13" s="457"/>
      <c r="BN13" s="457"/>
      <c r="BO13" s="457"/>
      <c r="BP13" s="457"/>
      <c r="BQ13" s="457"/>
      <c r="BR13" s="457"/>
      <c r="BS13" s="457"/>
      <c r="BT13" s="457"/>
      <c r="BU13" s="457"/>
      <c r="BV13" s="457"/>
      <c r="BW13" s="457"/>
      <c r="BX13" s="457"/>
      <c r="BY13" s="457"/>
      <c r="BZ13" s="457"/>
      <c r="CA13" s="457"/>
      <c r="CB13" s="457"/>
      <c r="CC13" s="457"/>
      <c r="CD13" s="457"/>
      <c r="CE13" s="457"/>
      <c r="CF13" s="457"/>
      <c r="CG13" s="457"/>
      <c r="CH13" s="457"/>
      <c r="CI13" s="457"/>
      <c r="CJ13" s="457"/>
      <c r="CK13" s="457"/>
      <c r="CL13" s="457"/>
      <c r="CM13" s="457"/>
      <c r="CN13" s="457"/>
      <c r="CO13" s="457"/>
      <c r="CP13" s="457"/>
      <c r="CQ13" s="457"/>
      <c r="CR13" s="457"/>
      <c r="CS13" s="457"/>
      <c r="CT13" s="457"/>
      <c r="CU13" s="457"/>
      <c r="CV13" s="457"/>
      <c r="CW13" s="457"/>
      <c r="CX13" s="457"/>
      <c r="CY13" s="457"/>
      <c r="CZ13" s="457"/>
      <c r="DA13" s="457"/>
      <c r="DB13" s="457"/>
      <c r="DC13" s="457"/>
      <c r="DD13" s="457"/>
      <c r="DE13" s="457"/>
      <c r="DF13" s="457"/>
      <c r="DG13" s="457"/>
      <c r="DH13" s="457"/>
      <c r="DI13" s="457"/>
      <c r="DJ13" s="457"/>
      <c r="DK13" s="457"/>
      <c r="DL13" s="457"/>
      <c r="DM13" s="457"/>
      <c r="DN13" s="457"/>
      <c r="DO13" s="457"/>
      <c r="DP13" s="457"/>
      <c r="DQ13" s="457"/>
      <c r="DR13" s="457"/>
      <c r="DS13" s="457"/>
      <c r="DT13" s="457"/>
      <c r="DU13" s="457"/>
      <c r="DV13" s="457"/>
      <c r="DW13" s="457"/>
      <c r="DX13" s="457"/>
      <c r="DY13" s="457"/>
      <c r="DZ13" s="457"/>
      <c r="EA13" s="457"/>
      <c r="EB13" s="457"/>
      <c r="EC13" s="457"/>
      <c r="ED13" s="457"/>
      <c r="EE13" s="457"/>
      <c r="EF13" s="457"/>
      <c r="EG13" s="457"/>
      <c r="EH13" s="457"/>
      <c r="EI13" s="457"/>
      <c r="EJ13" s="457"/>
      <c r="EK13" s="457"/>
      <c r="EL13" s="457"/>
      <c r="EM13" s="457"/>
      <c r="EN13" s="457"/>
      <c r="EO13" s="457"/>
      <c r="EP13" s="457"/>
      <c r="EQ13" s="457"/>
      <c r="ER13" s="457"/>
      <c r="ES13" s="457"/>
      <c r="ET13" s="457"/>
      <c r="EU13" s="457"/>
      <c r="EV13" s="457"/>
      <c r="EW13" s="457"/>
      <c r="EX13" s="457"/>
      <c r="EY13" s="457"/>
      <c r="EZ13" s="457"/>
      <c r="FA13" s="457"/>
      <c r="FB13" s="457"/>
      <c r="FC13" s="457"/>
      <c r="FD13" s="457"/>
      <c r="FE13" s="457"/>
      <c r="FF13" s="457"/>
      <c r="FG13" s="457"/>
      <c r="FH13" s="457"/>
      <c r="FI13" s="457"/>
      <c r="FJ13" s="457"/>
      <c r="FK13" s="457"/>
      <c r="FL13" s="457"/>
      <c r="FM13" s="457"/>
      <c r="FN13" s="457"/>
      <c r="FO13" s="457"/>
      <c r="FP13" s="457"/>
      <c r="FQ13" s="457"/>
      <c r="FR13" s="457"/>
      <c r="FS13" s="457"/>
      <c r="FT13" s="457"/>
      <c r="FU13" s="457"/>
      <c r="FV13" s="457"/>
      <c r="FW13" s="457"/>
      <c r="FX13" s="457"/>
      <c r="FY13" s="457"/>
      <c r="FZ13" s="457"/>
      <c r="GA13" s="457"/>
      <c r="GB13" s="457"/>
      <c r="GC13" s="457"/>
      <c r="GD13" s="457"/>
      <c r="GE13" s="457"/>
      <c r="GF13" s="457"/>
      <c r="GG13" s="457"/>
      <c r="GH13" s="457"/>
      <c r="GI13" s="457"/>
      <c r="GJ13" s="457"/>
      <c r="GK13" s="457"/>
      <c r="GL13" s="457"/>
      <c r="GM13" s="457"/>
      <c r="GN13" s="457"/>
      <c r="GO13" s="457"/>
      <c r="GP13" s="457"/>
      <c r="GQ13" s="457"/>
      <c r="GR13" s="457"/>
      <c r="GS13" s="457"/>
      <c r="GT13" s="457"/>
      <c r="GU13" s="457"/>
      <c r="GV13" s="457"/>
      <c r="GW13" s="457"/>
      <c r="GX13" s="457"/>
      <c r="GY13" s="457"/>
      <c r="GZ13" s="457"/>
      <c r="HA13" s="457"/>
      <c r="HB13" s="457"/>
      <c r="HC13" s="457"/>
      <c r="HD13" s="457"/>
      <c r="HE13" s="457"/>
      <c r="HF13" s="457"/>
      <c r="HG13" s="457"/>
      <c r="HH13" s="457"/>
      <c r="HI13" s="457"/>
      <c r="HJ13" s="457"/>
      <c r="HK13" s="457"/>
      <c r="HL13" s="457"/>
      <c r="HM13" s="457"/>
      <c r="HN13" s="457"/>
      <c r="HO13" s="457"/>
      <c r="HP13" s="457"/>
      <c r="HQ13" s="457"/>
      <c r="HR13" s="457"/>
      <c r="HS13" s="457"/>
      <c r="HT13" s="457"/>
      <c r="HU13" s="457"/>
      <c r="HV13" s="457"/>
      <c r="HW13" s="457"/>
      <c r="HX13" s="457"/>
      <c r="HY13" s="457"/>
      <c r="HZ13" s="457"/>
      <c r="IA13" s="457"/>
      <c r="IB13" s="457"/>
      <c r="IC13" s="457"/>
      <c r="ID13" s="457"/>
      <c r="IE13" s="457"/>
      <c r="IF13" s="457"/>
      <c r="IG13" s="457"/>
      <c r="IH13" s="457"/>
      <c r="II13" s="457"/>
      <c r="IJ13" s="457"/>
      <c r="IK13" s="457"/>
      <c r="IL13" s="457"/>
      <c r="IM13" s="457"/>
      <c r="IN13" s="457"/>
      <c r="IO13" s="457"/>
      <c r="IP13" s="457"/>
      <c r="IQ13" s="457"/>
      <c r="IR13" s="457"/>
      <c r="IS13" s="457"/>
      <c r="IT13" s="457"/>
      <c r="IU13" s="457"/>
    </row>
    <row r="14" spans="1:255" s="172" customFormat="1" ht="41.25" customHeight="1" x14ac:dyDescent="0.15">
      <c r="A14" s="453" t="s">
        <v>66</v>
      </c>
      <c r="B14" s="455">
        <v>2343</v>
      </c>
      <c r="C14" s="448">
        <v>615</v>
      </c>
      <c r="D14" s="452">
        <v>296</v>
      </c>
      <c r="E14" s="448">
        <v>77</v>
      </c>
      <c r="F14" s="448">
        <v>154</v>
      </c>
      <c r="G14" s="454">
        <v>65</v>
      </c>
      <c r="H14" s="448"/>
      <c r="I14" s="448">
        <v>355</v>
      </c>
      <c r="J14" s="452">
        <v>264</v>
      </c>
      <c r="K14" s="448">
        <v>198</v>
      </c>
      <c r="L14" s="448">
        <v>66</v>
      </c>
      <c r="M14" s="453" t="s">
        <v>66</v>
      </c>
      <c r="N14" s="452">
        <v>559</v>
      </c>
      <c r="O14" s="451">
        <v>541</v>
      </c>
      <c r="P14" s="451">
        <v>18</v>
      </c>
      <c r="Q14" s="452">
        <v>72</v>
      </c>
      <c r="R14" s="451">
        <v>25</v>
      </c>
      <c r="S14" s="448"/>
      <c r="T14" s="451">
        <v>41</v>
      </c>
      <c r="U14" s="451">
        <v>6</v>
      </c>
      <c r="V14" s="451">
        <v>28</v>
      </c>
      <c r="W14" s="451">
        <v>154</v>
      </c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2"/>
      <c r="AY14" s="442"/>
      <c r="AZ14" s="442"/>
      <c r="BA14" s="442"/>
      <c r="BB14" s="442"/>
      <c r="BC14" s="442"/>
      <c r="BD14" s="442"/>
      <c r="BE14" s="442"/>
      <c r="BF14" s="442"/>
      <c r="BG14" s="442"/>
      <c r="BH14" s="442"/>
      <c r="BI14" s="442"/>
      <c r="BJ14" s="442"/>
      <c r="BK14" s="442"/>
      <c r="BL14" s="442"/>
      <c r="BM14" s="442"/>
      <c r="BN14" s="442"/>
      <c r="BO14" s="442"/>
      <c r="BP14" s="442"/>
      <c r="BQ14" s="442"/>
      <c r="BR14" s="442"/>
      <c r="BS14" s="442"/>
      <c r="BT14" s="442"/>
      <c r="BU14" s="442"/>
      <c r="BV14" s="442"/>
      <c r="BW14" s="442"/>
      <c r="BX14" s="442"/>
      <c r="BY14" s="442"/>
      <c r="BZ14" s="442"/>
      <c r="CA14" s="442"/>
      <c r="CB14" s="442"/>
      <c r="CC14" s="442"/>
      <c r="CD14" s="442"/>
      <c r="CE14" s="442"/>
      <c r="CF14" s="442"/>
      <c r="CG14" s="442"/>
      <c r="CH14" s="442"/>
      <c r="CI14" s="442"/>
      <c r="CJ14" s="442"/>
      <c r="CK14" s="442"/>
      <c r="CL14" s="442"/>
      <c r="CM14" s="442"/>
      <c r="CN14" s="442"/>
      <c r="CO14" s="442"/>
      <c r="CP14" s="442"/>
      <c r="CQ14" s="442"/>
      <c r="CR14" s="442"/>
      <c r="CS14" s="442"/>
      <c r="CT14" s="442"/>
      <c r="CU14" s="442"/>
      <c r="CV14" s="442"/>
      <c r="CW14" s="442"/>
      <c r="CX14" s="442"/>
      <c r="CY14" s="442"/>
      <c r="CZ14" s="442"/>
      <c r="DA14" s="442"/>
      <c r="DB14" s="442"/>
      <c r="DC14" s="442"/>
      <c r="DD14" s="442"/>
      <c r="DE14" s="442"/>
      <c r="DF14" s="442"/>
      <c r="DG14" s="442"/>
      <c r="DH14" s="442"/>
      <c r="DI14" s="442"/>
      <c r="DJ14" s="442"/>
      <c r="DK14" s="442"/>
      <c r="DL14" s="442"/>
      <c r="DM14" s="442"/>
      <c r="DN14" s="442"/>
      <c r="DO14" s="442"/>
      <c r="DP14" s="442"/>
      <c r="DQ14" s="442"/>
      <c r="DR14" s="442"/>
      <c r="DS14" s="442"/>
      <c r="DT14" s="442"/>
      <c r="DU14" s="442"/>
      <c r="DV14" s="442"/>
      <c r="DW14" s="442"/>
      <c r="DX14" s="442"/>
      <c r="DY14" s="442"/>
      <c r="DZ14" s="442"/>
      <c r="EA14" s="442"/>
      <c r="EB14" s="442"/>
      <c r="EC14" s="442"/>
      <c r="ED14" s="442"/>
      <c r="EE14" s="442"/>
      <c r="EF14" s="442"/>
      <c r="EG14" s="442"/>
      <c r="EH14" s="442"/>
      <c r="EI14" s="442"/>
      <c r="EJ14" s="442"/>
      <c r="EK14" s="442"/>
      <c r="EL14" s="442"/>
      <c r="EM14" s="442"/>
      <c r="EN14" s="442"/>
      <c r="EO14" s="442"/>
      <c r="EP14" s="442"/>
      <c r="EQ14" s="442"/>
      <c r="ER14" s="442"/>
      <c r="ES14" s="442"/>
      <c r="ET14" s="442"/>
      <c r="EU14" s="442"/>
      <c r="EV14" s="442"/>
      <c r="EW14" s="442"/>
      <c r="EX14" s="442"/>
      <c r="EY14" s="442"/>
      <c r="EZ14" s="442"/>
      <c r="FA14" s="442"/>
      <c r="FB14" s="442"/>
      <c r="FC14" s="442"/>
      <c r="FD14" s="442"/>
      <c r="FE14" s="442"/>
      <c r="FF14" s="442"/>
      <c r="FG14" s="442"/>
      <c r="FH14" s="442"/>
      <c r="FI14" s="442"/>
      <c r="FJ14" s="442"/>
      <c r="FK14" s="442"/>
      <c r="FL14" s="442"/>
      <c r="FM14" s="442"/>
      <c r="FN14" s="442"/>
      <c r="FO14" s="442"/>
      <c r="FP14" s="442"/>
      <c r="FQ14" s="442"/>
      <c r="FR14" s="442"/>
      <c r="FS14" s="442"/>
      <c r="FT14" s="442"/>
      <c r="FU14" s="442"/>
      <c r="FV14" s="442"/>
      <c r="FW14" s="442"/>
      <c r="FX14" s="442"/>
      <c r="FY14" s="442"/>
      <c r="FZ14" s="442"/>
      <c r="GA14" s="442"/>
      <c r="GB14" s="442"/>
      <c r="GC14" s="442"/>
      <c r="GD14" s="442"/>
      <c r="GE14" s="442"/>
      <c r="GF14" s="442"/>
      <c r="GG14" s="442"/>
      <c r="GH14" s="442"/>
      <c r="GI14" s="442"/>
      <c r="GJ14" s="442"/>
      <c r="GK14" s="442"/>
      <c r="GL14" s="442"/>
      <c r="GM14" s="442"/>
      <c r="GN14" s="442"/>
      <c r="GO14" s="442"/>
      <c r="GP14" s="442"/>
      <c r="GQ14" s="442"/>
      <c r="GR14" s="442"/>
      <c r="GS14" s="442"/>
      <c r="GT14" s="442"/>
      <c r="GU14" s="442"/>
      <c r="GV14" s="442"/>
      <c r="GW14" s="442"/>
      <c r="GX14" s="442"/>
      <c r="GY14" s="442"/>
      <c r="GZ14" s="442"/>
      <c r="HA14" s="442"/>
      <c r="HB14" s="442"/>
      <c r="HC14" s="442"/>
      <c r="HD14" s="442"/>
      <c r="HE14" s="442"/>
      <c r="HF14" s="442"/>
      <c r="HG14" s="442"/>
      <c r="HH14" s="442"/>
      <c r="HI14" s="442"/>
      <c r="HJ14" s="442"/>
      <c r="HK14" s="442"/>
      <c r="HL14" s="442"/>
      <c r="HM14" s="442"/>
      <c r="HN14" s="442"/>
      <c r="HO14" s="442"/>
      <c r="HP14" s="442"/>
      <c r="HQ14" s="442"/>
      <c r="HR14" s="442"/>
      <c r="HS14" s="442"/>
      <c r="HT14" s="442"/>
      <c r="HU14" s="442"/>
      <c r="HV14" s="442"/>
      <c r="HW14" s="442"/>
      <c r="HX14" s="442"/>
      <c r="HY14" s="442"/>
      <c r="HZ14" s="442"/>
      <c r="IA14" s="442"/>
      <c r="IB14" s="442"/>
      <c r="IC14" s="442"/>
      <c r="ID14" s="442"/>
      <c r="IE14" s="442"/>
      <c r="IF14" s="442"/>
      <c r="IG14" s="442"/>
      <c r="IH14" s="442"/>
      <c r="II14" s="442"/>
      <c r="IJ14" s="442"/>
      <c r="IK14" s="442"/>
      <c r="IL14" s="442"/>
      <c r="IM14" s="442"/>
      <c r="IN14" s="442"/>
      <c r="IO14" s="442"/>
      <c r="IP14" s="442"/>
      <c r="IQ14" s="442"/>
      <c r="IR14" s="442"/>
      <c r="IS14" s="442"/>
      <c r="IT14" s="442"/>
      <c r="IU14" s="442"/>
    </row>
    <row r="15" spans="1:255" s="172" customFormat="1" ht="41.25" customHeight="1" x14ac:dyDescent="0.15">
      <c r="A15" s="453" t="s">
        <v>65</v>
      </c>
      <c r="B15" s="455">
        <v>1254</v>
      </c>
      <c r="C15" s="448">
        <v>354</v>
      </c>
      <c r="D15" s="452">
        <v>201</v>
      </c>
      <c r="E15" s="448">
        <v>23</v>
      </c>
      <c r="F15" s="448">
        <v>70</v>
      </c>
      <c r="G15" s="454">
        <v>108</v>
      </c>
      <c r="H15" s="448"/>
      <c r="I15" s="448">
        <v>17</v>
      </c>
      <c r="J15" s="452">
        <v>116</v>
      </c>
      <c r="K15" s="448">
        <v>36</v>
      </c>
      <c r="L15" s="448">
        <v>80</v>
      </c>
      <c r="M15" s="453" t="s">
        <v>65</v>
      </c>
      <c r="N15" s="452">
        <v>232</v>
      </c>
      <c r="O15" s="451">
        <v>232</v>
      </c>
      <c r="P15" s="116">
        <v>0</v>
      </c>
      <c r="Q15" s="452">
        <v>55</v>
      </c>
      <c r="R15" s="451">
        <v>2</v>
      </c>
      <c r="S15" s="448"/>
      <c r="T15" s="451">
        <v>25</v>
      </c>
      <c r="U15" s="451">
        <v>28</v>
      </c>
      <c r="V15" s="451">
        <v>83</v>
      </c>
      <c r="W15" s="451">
        <v>196</v>
      </c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42"/>
      <c r="BC15" s="442"/>
      <c r="BD15" s="442"/>
      <c r="BE15" s="442"/>
      <c r="BF15" s="442"/>
      <c r="BG15" s="442"/>
      <c r="BH15" s="442"/>
      <c r="BI15" s="442"/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442"/>
      <c r="BW15" s="442"/>
      <c r="BX15" s="442"/>
      <c r="BY15" s="442"/>
      <c r="BZ15" s="442"/>
      <c r="CA15" s="442"/>
      <c r="CB15" s="442"/>
      <c r="CC15" s="442"/>
      <c r="CD15" s="442"/>
      <c r="CE15" s="442"/>
      <c r="CF15" s="442"/>
      <c r="CG15" s="442"/>
      <c r="CH15" s="442"/>
      <c r="CI15" s="442"/>
      <c r="CJ15" s="442"/>
      <c r="CK15" s="442"/>
      <c r="CL15" s="442"/>
      <c r="CM15" s="442"/>
      <c r="CN15" s="442"/>
      <c r="CO15" s="442"/>
      <c r="CP15" s="442"/>
      <c r="CQ15" s="442"/>
      <c r="CR15" s="442"/>
      <c r="CS15" s="442"/>
      <c r="CT15" s="442"/>
      <c r="CU15" s="442"/>
      <c r="CV15" s="442"/>
      <c r="CW15" s="442"/>
      <c r="CX15" s="442"/>
      <c r="CY15" s="442"/>
      <c r="CZ15" s="442"/>
      <c r="DA15" s="442"/>
      <c r="DB15" s="442"/>
      <c r="DC15" s="442"/>
      <c r="DD15" s="442"/>
      <c r="DE15" s="442"/>
      <c r="DF15" s="442"/>
      <c r="DG15" s="442"/>
      <c r="DH15" s="442"/>
      <c r="DI15" s="442"/>
      <c r="DJ15" s="442"/>
      <c r="DK15" s="442"/>
      <c r="DL15" s="442"/>
      <c r="DM15" s="442"/>
      <c r="DN15" s="442"/>
      <c r="DO15" s="442"/>
      <c r="DP15" s="442"/>
      <c r="DQ15" s="442"/>
      <c r="DR15" s="442"/>
      <c r="DS15" s="442"/>
      <c r="DT15" s="442"/>
      <c r="DU15" s="442"/>
      <c r="DV15" s="442"/>
      <c r="DW15" s="442"/>
      <c r="DX15" s="442"/>
      <c r="DY15" s="442"/>
      <c r="DZ15" s="442"/>
      <c r="EA15" s="442"/>
      <c r="EB15" s="442"/>
      <c r="EC15" s="442"/>
      <c r="ED15" s="442"/>
      <c r="EE15" s="442"/>
      <c r="EF15" s="442"/>
      <c r="EG15" s="442"/>
      <c r="EH15" s="442"/>
      <c r="EI15" s="442"/>
      <c r="EJ15" s="442"/>
      <c r="EK15" s="442"/>
      <c r="EL15" s="442"/>
      <c r="EM15" s="442"/>
      <c r="EN15" s="442"/>
      <c r="EO15" s="442"/>
      <c r="EP15" s="442"/>
      <c r="EQ15" s="442"/>
      <c r="ER15" s="442"/>
      <c r="ES15" s="442"/>
      <c r="ET15" s="442"/>
      <c r="EU15" s="442"/>
      <c r="EV15" s="442"/>
      <c r="EW15" s="442"/>
      <c r="EX15" s="442"/>
      <c r="EY15" s="442"/>
      <c r="EZ15" s="442"/>
      <c r="FA15" s="442"/>
      <c r="FB15" s="442"/>
      <c r="FC15" s="442"/>
      <c r="FD15" s="442"/>
      <c r="FE15" s="442"/>
      <c r="FF15" s="442"/>
      <c r="FG15" s="442"/>
      <c r="FH15" s="442"/>
      <c r="FI15" s="442"/>
      <c r="FJ15" s="442"/>
      <c r="FK15" s="442"/>
      <c r="FL15" s="442"/>
      <c r="FM15" s="442"/>
      <c r="FN15" s="442"/>
      <c r="FO15" s="442"/>
      <c r="FP15" s="442"/>
      <c r="FQ15" s="442"/>
      <c r="FR15" s="442"/>
      <c r="FS15" s="442"/>
      <c r="FT15" s="442"/>
      <c r="FU15" s="442"/>
      <c r="FV15" s="442"/>
      <c r="FW15" s="442"/>
      <c r="FX15" s="442"/>
      <c r="FY15" s="442"/>
      <c r="FZ15" s="442"/>
      <c r="GA15" s="442"/>
      <c r="GB15" s="442"/>
      <c r="GC15" s="442"/>
      <c r="GD15" s="442"/>
      <c r="GE15" s="442"/>
      <c r="GF15" s="442"/>
      <c r="GG15" s="442"/>
      <c r="GH15" s="442"/>
      <c r="GI15" s="442"/>
      <c r="GJ15" s="442"/>
      <c r="GK15" s="442"/>
      <c r="GL15" s="442"/>
      <c r="GM15" s="442"/>
      <c r="GN15" s="442"/>
      <c r="GO15" s="442"/>
      <c r="GP15" s="442"/>
      <c r="GQ15" s="442"/>
      <c r="GR15" s="442"/>
      <c r="GS15" s="442"/>
      <c r="GT15" s="442"/>
      <c r="GU15" s="442"/>
      <c r="GV15" s="442"/>
      <c r="GW15" s="442"/>
      <c r="GX15" s="442"/>
      <c r="GY15" s="442"/>
      <c r="GZ15" s="442"/>
      <c r="HA15" s="442"/>
      <c r="HB15" s="442"/>
      <c r="HC15" s="442"/>
      <c r="HD15" s="442"/>
      <c r="HE15" s="442"/>
      <c r="HF15" s="442"/>
      <c r="HG15" s="442"/>
      <c r="HH15" s="442"/>
      <c r="HI15" s="442"/>
      <c r="HJ15" s="442"/>
      <c r="HK15" s="442"/>
      <c r="HL15" s="442"/>
      <c r="HM15" s="442"/>
      <c r="HN15" s="442"/>
      <c r="HO15" s="442"/>
      <c r="HP15" s="442"/>
      <c r="HQ15" s="442"/>
      <c r="HR15" s="442"/>
      <c r="HS15" s="442"/>
      <c r="HT15" s="442"/>
      <c r="HU15" s="442"/>
      <c r="HV15" s="442"/>
      <c r="HW15" s="442"/>
      <c r="HX15" s="442"/>
      <c r="HY15" s="442"/>
      <c r="HZ15" s="442"/>
      <c r="IA15" s="442"/>
      <c r="IB15" s="442"/>
      <c r="IC15" s="442"/>
      <c r="ID15" s="442"/>
      <c r="IE15" s="442"/>
      <c r="IF15" s="442"/>
      <c r="IG15" s="442"/>
      <c r="IH15" s="442"/>
      <c r="II15" s="442"/>
      <c r="IJ15" s="442"/>
      <c r="IK15" s="442"/>
      <c r="IL15" s="442"/>
      <c r="IM15" s="442"/>
      <c r="IN15" s="442"/>
      <c r="IO15" s="442"/>
      <c r="IP15" s="442"/>
      <c r="IQ15" s="442"/>
      <c r="IR15" s="442"/>
      <c r="IS15" s="442"/>
      <c r="IT15" s="442"/>
      <c r="IU15" s="442"/>
    </row>
    <row r="16" spans="1:255" s="172" customFormat="1" ht="41.25" customHeight="1" x14ac:dyDescent="0.15">
      <c r="A16" s="453" t="s">
        <v>64</v>
      </c>
      <c r="B16" s="455">
        <v>1064</v>
      </c>
      <c r="C16" s="448">
        <v>330</v>
      </c>
      <c r="D16" s="452">
        <v>193</v>
      </c>
      <c r="E16" s="448">
        <v>83</v>
      </c>
      <c r="F16" s="448">
        <v>81</v>
      </c>
      <c r="G16" s="454">
        <v>29</v>
      </c>
      <c r="H16" s="448"/>
      <c r="I16" s="448">
        <v>33</v>
      </c>
      <c r="J16" s="452">
        <v>86</v>
      </c>
      <c r="K16" s="448">
        <v>52</v>
      </c>
      <c r="L16" s="448">
        <v>34</v>
      </c>
      <c r="M16" s="453" t="s">
        <v>64</v>
      </c>
      <c r="N16" s="452">
        <v>198</v>
      </c>
      <c r="O16" s="451">
        <v>185</v>
      </c>
      <c r="P16" s="116">
        <v>13</v>
      </c>
      <c r="Q16" s="452">
        <v>25</v>
      </c>
      <c r="R16" s="451">
        <v>8</v>
      </c>
      <c r="S16" s="448"/>
      <c r="T16" s="451">
        <v>10</v>
      </c>
      <c r="U16" s="451">
        <v>7</v>
      </c>
      <c r="V16" s="451">
        <v>29</v>
      </c>
      <c r="W16" s="451">
        <v>170</v>
      </c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2"/>
      <c r="AM16" s="442"/>
      <c r="AN16" s="442"/>
      <c r="AO16" s="442"/>
      <c r="AP16" s="442"/>
      <c r="AQ16" s="442"/>
      <c r="AR16" s="442"/>
      <c r="AS16" s="442"/>
      <c r="AT16" s="442"/>
      <c r="AU16" s="442"/>
      <c r="AV16" s="442"/>
      <c r="AW16" s="442"/>
      <c r="AX16" s="442"/>
      <c r="AY16" s="442"/>
      <c r="AZ16" s="442"/>
      <c r="BA16" s="442"/>
      <c r="BB16" s="442"/>
      <c r="BC16" s="442"/>
      <c r="BD16" s="442"/>
      <c r="BE16" s="442"/>
      <c r="BF16" s="442"/>
      <c r="BG16" s="442"/>
      <c r="BH16" s="442"/>
      <c r="BI16" s="442"/>
      <c r="BJ16" s="442"/>
      <c r="BK16" s="442"/>
      <c r="BL16" s="442"/>
      <c r="BM16" s="442"/>
      <c r="BN16" s="442"/>
      <c r="BO16" s="442"/>
      <c r="BP16" s="442"/>
      <c r="BQ16" s="442"/>
      <c r="BR16" s="442"/>
      <c r="BS16" s="442"/>
      <c r="BT16" s="442"/>
      <c r="BU16" s="442"/>
      <c r="BV16" s="442"/>
      <c r="BW16" s="442"/>
      <c r="BX16" s="442"/>
      <c r="BY16" s="442"/>
      <c r="BZ16" s="442"/>
      <c r="CA16" s="442"/>
      <c r="CB16" s="442"/>
      <c r="CC16" s="442"/>
      <c r="CD16" s="442"/>
      <c r="CE16" s="442"/>
      <c r="CF16" s="442"/>
      <c r="CG16" s="442"/>
      <c r="CH16" s="442"/>
      <c r="CI16" s="442"/>
      <c r="CJ16" s="442"/>
      <c r="CK16" s="442"/>
      <c r="CL16" s="442"/>
      <c r="CM16" s="442"/>
      <c r="CN16" s="442"/>
      <c r="CO16" s="442"/>
      <c r="CP16" s="442"/>
      <c r="CQ16" s="442"/>
      <c r="CR16" s="442"/>
      <c r="CS16" s="442"/>
      <c r="CT16" s="442"/>
      <c r="CU16" s="442"/>
      <c r="CV16" s="442"/>
      <c r="CW16" s="442"/>
      <c r="CX16" s="442"/>
      <c r="CY16" s="442"/>
      <c r="CZ16" s="442"/>
      <c r="DA16" s="442"/>
      <c r="DB16" s="442"/>
      <c r="DC16" s="442"/>
      <c r="DD16" s="442"/>
      <c r="DE16" s="442"/>
      <c r="DF16" s="442"/>
      <c r="DG16" s="442"/>
      <c r="DH16" s="442"/>
      <c r="DI16" s="442"/>
      <c r="DJ16" s="442"/>
      <c r="DK16" s="442"/>
      <c r="DL16" s="442"/>
      <c r="DM16" s="442"/>
      <c r="DN16" s="442"/>
      <c r="DO16" s="442"/>
      <c r="DP16" s="442"/>
      <c r="DQ16" s="442"/>
      <c r="DR16" s="442"/>
      <c r="DS16" s="442"/>
      <c r="DT16" s="442"/>
      <c r="DU16" s="442"/>
      <c r="DV16" s="442"/>
      <c r="DW16" s="442"/>
      <c r="DX16" s="442"/>
      <c r="DY16" s="442"/>
      <c r="DZ16" s="442"/>
      <c r="EA16" s="442"/>
      <c r="EB16" s="442"/>
      <c r="EC16" s="442"/>
      <c r="ED16" s="442"/>
      <c r="EE16" s="442"/>
      <c r="EF16" s="442"/>
      <c r="EG16" s="442"/>
      <c r="EH16" s="442"/>
      <c r="EI16" s="442"/>
      <c r="EJ16" s="442"/>
      <c r="EK16" s="442"/>
      <c r="EL16" s="442"/>
      <c r="EM16" s="442"/>
      <c r="EN16" s="442"/>
      <c r="EO16" s="442"/>
      <c r="EP16" s="442"/>
      <c r="EQ16" s="442"/>
      <c r="ER16" s="442"/>
      <c r="ES16" s="442"/>
      <c r="ET16" s="442"/>
      <c r="EU16" s="442"/>
      <c r="EV16" s="442"/>
      <c r="EW16" s="442"/>
      <c r="EX16" s="442"/>
      <c r="EY16" s="442"/>
      <c r="EZ16" s="442"/>
      <c r="FA16" s="442"/>
      <c r="FB16" s="442"/>
      <c r="FC16" s="442"/>
      <c r="FD16" s="442"/>
      <c r="FE16" s="442"/>
      <c r="FF16" s="442"/>
      <c r="FG16" s="442"/>
      <c r="FH16" s="442"/>
      <c r="FI16" s="442"/>
      <c r="FJ16" s="442"/>
      <c r="FK16" s="442"/>
      <c r="FL16" s="442"/>
      <c r="FM16" s="442"/>
      <c r="FN16" s="442"/>
      <c r="FO16" s="442"/>
      <c r="FP16" s="442"/>
      <c r="FQ16" s="442"/>
      <c r="FR16" s="442"/>
      <c r="FS16" s="442"/>
      <c r="FT16" s="442"/>
      <c r="FU16" s="442"/>
      <c r="FV16" s="442"/>
      <c r="FW16" s="442"/>
      <c r="FX16" s="442"/>
      <c r="FY16" s="442"/>
      <c r="FZ16" s="442"/>
      <c r="GA16" s="442"/>
      <c r="GB16" s="442"/>
      <c r="GC16" s="442"/>
      <c r="GD16" s="442"/>
      <c r="GE16" s="442"/>
      <c r="GF16" s="442"/>
      <c r="GG16" s="442"/>
      <c r="GH16" s="442"/>
      <c r="GI16" s="442"/>
      <c r="GJ16" s="442"/>
      <c r="GK16" s="442"/>
      <c r="GL16" s="442"/>
      <c r="GM16" s="442"/>
      <c r="GN16" s="442"/>
      <c r="GO16" s="442"/>
      <c r="GP16" s="442"/>
      <c r="GQ16" s="442"/>
      <c r="GR16" s="442"/>
      <c r="GS16" s="442"/>
      <c r="GT16" s="442"/>
      <c r="GU16" s="442"/>
      <c r="GV16" s="442"/>
      <c r="GW16" s="442"/>
      <c r="GX16" s="442"/>
      <c r="GY16" s="442"/>
      <c r="GZ16" s="442"/>
      <c r="HA16" s="442"/>
      <c r="HB16" s="442"/>
      <c r="HC16" s="442"/>
      <c r="HD16" s="442"/>
      <c r="HE16" s="442"/>
      <c r="HF16" s="442"/>
      <c r="HG16" s="442"/>
      <c r="HH16" s="442"/>
      <c r="HI16" s="442"/>
      <c r="HJ16" s="442"/>
      <c r="HK16" s="442"/>
      <c r="HL16" s="442"/>
      <c r="HM16" s="442"/>
      <c r="HN16" s="442"/>
      <c r="HO16" s="442"/>
      <c r="HP16" s="442"/>
      <c r="HQ16" s="442"/>
      <c r="HR16" s="442"/>
      <c r="HS16" s="442"/>
      <c r="HT16" s="442"/>
      <c r="HU16" s="442"/>
      <c r="HV16" s="442"/>
      <c r="HW16" s="442"/>
      <c r="HX16" s="442"/>
      <c r="HY16" s="442"/>
      <c r="HZ16" s="442"/>
      <c r="IA16" s="442"/>
      <c r="IB16" s="442"/>
      <c r="IC16" s="442"/>
      <c r="ID16" s="442"/>
      <c r="IE16" s="442"/>
      <c r="IF16" s="442"/>
      <c r="IG16" s="442"/>
      <c r="IH16" s="442"/>
      <c r="II16" s="442"/>
      <c r="IJ16" s="442"/>
      <c r="IK16" s="442"/>
      <c r="IL16" s="442"/>
      <c r="IM16" s="442"/>
      <c r="IN16" s="442"/>
      <c r="IO16" s="442"/>
      <c r="IP16" s="442"/>
      <c r="IQ16" s="442"/>
      <c r="IR16" s="442"/>
      <c r="IS16" s="442"/>
      <c r="IT16" s="442"/>
      <c r="IU16" s="442"/>
    </row>
    <row r="17" spans="1:255" s="172" customFormat="1" ht="41.25" customHeight="1" x14ac:dyDescent="0.15">
      <c r="A17" s="453" t="s">
        <v>63</v>
      </c>
      <c r="B17" s="455">
        <v>1204</v>
      </c>
      <c r="C17" s="448">
        <v>373</v>
      </c>
      <c r="D17" s="452">
        <v>191</v>
      </c>
      <c r="E17" s="448">
        <v>47</v>
      </c>
      <c r="F17" s="448">
        <v>103</v>
      </c>
      <c r="G17" s="454">
        <v>41</v>
      </c>
      <c r="H17" s="448"/>
      <c r="I17" s="448">
        <v>37</v>
      </c>
      <c r="J17" s="452">
        <v>145</v>
      </c>
      <c r="K17" s="448">
        <v>112</v>
      </c>
      <c r="L17" s="448">
        <v>33</v>
      </c>
      <c r="M17" s="453" t="s">
        <v>63</v>
      </c>
      <c r="N17" s="452">
        <v>321</v>
      </c>
      <c r="O17" s="451">
        <v>319</v>
      </c>
      <c r="P17" s="451">
        <v>2</v>
      </c>
      <c r="Q17" s="452">
        <v>44</v>
      </c>
      <c r="R17" s="451">
        <v>9</v>
      </c>
      <c r="S17" s="448"/>
      <c r="T17" s="451">
        <v>20</v>
      </c>
      <c r="U17" s="451">
        <v>15</v>
      </c>
      <c r="V17" s="116">
        <v>2</v>
      </c>
      <c r="W17" s="451">
        <v>91</v>
      </c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  <c r="AS17" s="442"/>
      <c r="AT17" s="442"/>
      <c r="AU17" s="442"/>
      <c r="AV17" s="442"/>
      <c r="AW17" s="442"/>
      <c r="AX17" s="442"/>
      <c r="AY17" s="442"/>
      <c r="AZ17" s="442"/>
      <c r="BA17" s="442"/>
      <c r="BB17" s="442"/>
      <c r="BC17" s="442"/>
      <c r="BD17" s="442"/>
      <c r="BE17" s="442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42"/>
      <c r="BS17" s="442"/>
      <c r="BT17" s="442"/>
      <c r="BU17" s="442"/>
      <c r="BV17" s="442"/>
      <c r="BW17" s="442"/>
      <c r="BX17" s="442"/>
      <c r="BY17" s="442"/>
      <c r="BZ17" s="442"/>
      <c r="CA17" s="442"/>
      <c r="CB17" s="442"/>
      <c r="CC17" s="442"/>
      <c r="CD17" s="442"/>
      <c r="CE17" s="442"/>
      <c r="CF17" s="442"/>
      <c r="CG17" s="442"/>
      <c r="CH17" s="442"/>
      <c r="CI17" s="442"/>
      <c r="CJ17" s="442"/>
      <c r="CK17" s="442"/>
      <c r="CL17" s="442"/>
      <c r="CM17" s="442"/>
      <c r="CN17" s="442"/>
      <c r="CO17" s="442"/>
      <c r="CP17" s="442"/>
      <c r="CQ17" s="442"/>
      <c r="CR17" s="442"/>
      <c r="CS17" s="442"/>
      <c r="CT17" s="442"/>
      <c r="CU17" s="442"/>
      <c r="CV17" s="442"/>
      <c r="CW17" s="442"/>
      <c r="CX17" s="442"/>
      <c r="CY17" s="442"/>
      <c r="CZ17" s="442"/>
      <c r="DA17" s="442"/>
      <c r="DB17" s="442"/>
      <c r="DC17" s="442"/>
      <c r="DD17" s="442"/>
      <c r="DE17" s="442"/>
      <c r="DF17" s="442"/>
      <c r="DG17" s="442"/>
      <c r="DH17" s="442"/>
      <c r="DI17" s="442"/>
      <c r="DJ17" s="442"/>
      <c r="DK17" s="442"/>
      <c r="DL17" s="442"/>
      <c r="DM17" s="442"/>
      <c r="DN17" s="442"/>
      <c r="DO17" s="442"/>
      <c r="DP17" s="442"/>
      <c r="DQ17" s="442"/>
      <c r="DR17" s="442"/>
      <c r="DS17" s="442"/>
      <c r="DT17" s="442"/>
      <c r="DU17" s="442"/>
      <c r="DV17" s="442"/>
      <c r="DW17" s="442"/>
      <c r="DX17" s="442"/>
      <c r="DY17" s="442"/>
      <c r="DZ17" s="442"/>
      <c r="EA17" s="442"/>
      <c r="EB17" s="442"/>
      <c r="EC17" s="442"/>
      <c r="ED17" s="442"/>
      <c r="EE17" s="442"/>
      <c r="EF17" s="442"/>
      <c r="EG17" s="442"/>
      <c r="EH17" s="442"/>
      <c r="EI17" s="442"/>
      <c r="EJ17" s="442"/>
      <c r="EK17" s="442"/>
      <c r="EL17" s="442"/>
      <c r="EM17" s="442"/>
      <c r="EN17" s="442"/>
      <c r="EO17" s="442"/>
      <c r="EP17" s="442"/>
      <c r="EQ17" s="442"/>
      <c r="ER17" s="442"/>
      <c r="ES17" s="442"/>
      <c r="ET17" s="442"/>
      <c r="EU17" s="442"/>
      <c r="EV17" s="442"/>
      <c r="EW17" s="442"/>
      <c r="EX17" s="442"/>
      <c r="EY17" s="442"/>
      <c r="EZ17" s="442"/>
      <c r="FA17" s="442"/>
      <c r="FB17" s="442"/>
      <c r="FC17" s="442"/>
      <c r="FD17" s="442"/>
      <c r="FE17" s="442"/>
      <c r="FF17" s="442"/>
      <c r="FG17" s="442"/>
      <c r="FH17" s="442"/>
      <c r="FI17" s="442"/>
      <c r="FJ17" s="442"/>
      <c r="FK17" s="442"/>
      <c r="FL17" s="442"/>
      <c r="FM17" s="442"/>
      <c r="FN17" s="442"/>
      <c r="FO17" s="442"/>
      <c r="FP17" s="442"/>
      <c r="FQ17" s="442"/>
      <c r="FR17" s="442"/>
      <c r="FS17" s="442"/>
      <c r="FT17" s="442"/>
      <c r="FU17" s="442"/>
      <c r="FV17" s="442"/>
      <c r="FW17" s="442"/>
      <c r="FX17" s="442"/>
      <c r="FY17" s="442"/>
      <c r="FZ17" s="442"/>
      <c r="GA17" s="442"/>
      <c r="GB17" s="442"/>
      <c r="GC17" s="442"/>
      <c r="GD17" s="442"/>
      <c r="GE17" s="442"/>
      <c r="GF17" s="442"/>
      <c r="GG17" s="442"/>
      <c r="GH17" s="442"/>
      <c r="GI17" s="442"/>
      <c r="GJ17" s="442"/>
      <c r="GK17" s="442"/>
      <c r="GL17" s="442"/>
      <c r="GM17" s="442"/>
      <c r="GN17" s="442"/>
      <c r="GO17" s="442"/>
      <c r="GP17" s="442"/>
      <c r="GQ17" s="442"/>
      <c r="GR17" s="442"/>
      <c r="GS17" s="442"/>
      <c r="GT17" s="442"/>
      <c r="GU17" s="442"/>
      <c r="GV17" s="442"/>
      <c r="GW17" s="442"/>
      <c r="GX17" s="442"/>
      <c r="GY17" s="442"/>
      <c r="GZ17" s="442"/>
      <c r="HA17" s="442"/>
      <c r="HB17" s="442"/>
      <c r="HC17" s="442"/>
      <c r="HD17" s="442"/>
      <c r="HE17" s="442"/>
      <c r="HF17" s="442"/>
      <c r="HG17" s="442"/>
      <c r="HH17" s="442"/>
      <c r="HI17" s="442"/>
      <c r="HJ17" s="442"/>
      <c r="HK17" s="442"/>
      <c r="HL17" s="442"/>
      <c r="HM17" s="442"/>
      <c r="HN17" s="442"/>
      <c r="HO17" s="442"/>
      <c r="HP17" s="442"/>
      <c r="HQ17" s="442"/>
      <c r="HR17" s="442"/>
      <c r="HS17" s="442"/>
      <c r="HT17" s="442"/>
      <c r="HU17" s="442"/>
      <c r="HV17" s="442"/>
      <c r="HW17" s="442"/>
      <c r="HX17" s="442"/>
      <c r="HY17" s="442"/>
      <c r="HZ17" s="442"/>
      <c r="IA17" s="442"/>
      <c r="IB17" s="442"/>
      <c r="IC17" s="442"/>
      <c r="ID17" s="442"/>
      <c r="IE17" s="442"/>
      <c r="IF17" s="442"/>
      <c r="IG17" s="442"/>
      <c r="IH17" s="442"/>
      <c r="II17" s="442"/>
      <c r="IJ17" s="442"/>
      <c r="IK17" s="442"/>
      <c r="IL17" s="442"/>
      <c r="IM17" s="442"/>
      <c r="IN17" s="442"/>
      <c r="IO17" s="442"/>
      <c r="IP17" s="442"/>
      <c r="IQ17" s="442"/>
      <c r="IR17" s="442"/>
      <c r="IS17" s="442"/>
      <c r="IT17" s="442"/>
      <c r="IU17" s="442"/>
    </row>
    <row r="18" spans="1:255" s="172" customFormat="1" ht="41.25" customHeight="1" x14ac:dyDescent="0.15">
      <c r="A18" s="453" t="s">
        <v>62</v>
      </c>
      <c r="B18" s="455">
        <v>854</v>
      </c>
      <c r="C18" s="448">
        <v>277</v>
      </c>
      <c r="D18" s="452">
        <v>137</v>
      </c>
      <c r="E18" s="448">
        <v>21</v>
      </c>
      <c r="F18" s="448">
        <v>94</v>
      </c>
      <c r="G18" s="454">
        <v>22</v>
      </c>
      <c r="H18" s="448"/>
      <c r="I18" s="448">
        <v>21</v>
      </c>
      <c r="J18" s="452">
        <v>76</v>
      </c>
      <c r="K18" s="448">
        <v>31</v>
      </c>
      <c r="L18" s="448">
        <v>45</v>
      </c>
      <c r="M18" s="453" t="s">
        <v>62</v>
      </c>
      <c r="N18" s="452">
        <v>209</v>
      </c>
      <c r="O18" s="451">
        <v>201</v>
      </c>
      <c r="P18" s="116">
        <v>8</v>
      </c>
      <c r="Q18" s="452">
        <v>16</v>
      </c>
      <c r="R18" s="451">
        <v>2</v>
      </c>
      <c r="S18" s="448"/>
      <c r="T18" s="451">
        <v>9</v>
      </c>
      <c r="U18" s="116">
        <v>5</v>
      </c>
      <c r="V18" s="451">
        <v>15</v>
      </c>
      <c r="W18" s="451">
        <v>103</v>
      </c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2"/>
      <c r="AL18" s="442"/>
      <c r="AM18" s="442"/>
      <c r="AN18" s="442"/>
      <c r="AO18" s="442"/>
      <c r="AP18" s="442"/>
      <c r="AQ18" s="442"/>
      <c r="AR18" s="442"/>
      <c r="AS18" s="442"/>
      <c r="AT18" s="442"/>
      <c r="AU18" s="442"/>
      <c r="AV18" s="442"/>
      <c r="AW18" s="442"/>
      <c r="AX18" s="442"/>
      <c r="AY18" s="442"/>
      <c r="AZ18" s="442"/>
      <c r="BA18" s="442"/>
      <c r="BB18" s="442"/>
      <c r="BC18" s="442"/>
      <c r="BD18" s="442"/>
      <c r="BE18" s="442"/>
      <c r="BF18" s="442"/>
      <c r="BG18" s="442"/>
      <c r="BH18" s="442"/>
      <c r="BI18" s="442"/>
      <c r="BJ18" s="442"/>
      <c r="BK18" s="442"/>
      <c r="BL18" s="442"/>
      <c r="BM18" s="442"/>
      <c r="BN18" s="442"/>
      <c r="BO18" s="442"/>
      <c r="BP18" s="442"/>
      <c r="BQ18" s="442"/>
      <c r="BR18" s="442"/>
      <c r="BS18" s="442"/>
      <c r="BT18" s="442"/>
      <c r="BU18" s="442"/>
      <c r="BV18" s="442"/>
      <c r="BW18" s="442"/>
      <c r="BX18" s="442"/>
      <c r="BY18" s="442"/>
      <c r="BZ18" s="442"/>
      <c r="CA18" s="442"/>
      <c r="CB18" s="442"/>
      <c r="CC18" s="442"/>
      <c r="CD18" s="442"/>
      <c r="CE18" s="442"/>
      <c r="CF18" s="442"/>
      <c r="CG18" s="442"/>
      <c r="CH18" s="442"/>
      <c r="CI18" s="442"/>
      <c r="CJ18" s="442"/>
      <c r="CK18" s="442"/>
      <c r="CL18" s="442"/>
      <c r="CM18" s="442"/>
      <c r="CN18" s="442"/>
      <c r="CO18" s="442"/>
      <c r="CP18" s="442"/>
      <c r="CQ18" s="442"/>
      <c r="CR18" s="442"/>
      <c r="CS18" s="442"/>
      <c r="CT18" s="442"/>
      <c r="CU18" s="442"/>
      <c r="CV18" s="442"/>
      <c r="CW18" s="442"/>
      <c r="CX18" s="442"/>
      <c r="CY18" s="442"/>
      <c r="CZ18" s="442"/>
      <c r="DA18" s="442"/>
      <c r="DB18" s="442"/>
      <c r="DC18" s="442"/>
      <c r="DD18" s="442"/>
      <c r="DE18" s="442"/>
      <c r="DF18" s="442"/>
      <c r="DG18" s="442"/>
      <c r="DH18" s="442"/>
      <c r="DI18" s="442"/>
      <c r="DJ18" s="442"/>
      <c r="DK18" s="442"/>
      <c r="DL18" s="442"/>
      <c r="DM18" s="442"/>
      <c r="DN18" s="442"/>
      <c r="DO18" s="442"/>
      <c r="DP18" s="442"/>
      <c r="DQ18" s="442"/>
      <c r="DR18" s="442"/>
      <c r="DS18" s="442"/>
      <c r="DT18" s="442"/>
      <c r="DU18" s="442"/>
      <c r="DV18" s="442"/>
      <c r="DW18" s="442"/>
      <c r="DX18" s="442"/>
      <c r="DY18" s="442"/>
      <c r="DZ18" s="442"/>
      <c r="EA18" s="442"/>
      <c r="EB18" s="442"/>
      <c r="EC18" s="442"/>
      <c r="ED18" s="442"/>
      <c r="EE18" s="442"/>
      <c r="EF18" s="442"/>
      <c r="EG18" s="442"/>
      <c r="EH18" s="442"/>
      <c r="EI18" s="442"/>
      <c r="EJ18" s="442"/>
      <c r="EK18" s="442"/>
      <c r="EL18" s="442"/>
      <c r="EM18" s="442"/>
      <c r="EN18" s="442"/>
      <c r="EO18" s="442"/>
      <c r="EP18" s="442"/>
      <c r="EQ18" s="442"/>
      <c r="ER18" s="442"/>
      <c r="ES18" s="442"/>
      <c r="ET18" s="442"/>
      <c r="EU18" s="442"/>
      <c r="EV18" s="442"/>
      <c r="EW18" s="442"/>
      <c r="EX18" s="442"/>
      <c r="EY18" s="442"/>
      <c r="EZ18" s="442"/>
      <c r="FA18" s="442"/>
      <c r="FB18" s="442"/>
      <c r="FC18" s="442"/>
      <c r="FD18" s="442"/>
      <c r="FE18" s="442"/>
      <c r="FF18" s="442"/>
      <c r="FG18" s="442"/>
      <c r="FH18" s="442"/>
      <c r="FI18" s="442"/>
      <c r="FJ18" s="442"/>
      <c r="FK18" s="442"/>
      <c r="FL18" s="442"/>
      <c r="FM18" s="442"/>
      <c r="FN18" s="442"/>
      <c r="FO18" s="442"/>
      <c r="FP18" s="442"/>
      <c r="FQ18" s="442"/>
      <c r="FR18" s="442"/>
      <c r="FS18" s="442"/>
      <c r="FT18" s="442"/>
      <c r="FU18" s="442"/>
      <c r="FV18" s="442"/>
      <c r="FW18" s="442"/>
      <c r="FX18" s="442"/>
      <c r="FY18" s="442"/>
      <c r="FZ18" s="442"/>
      <c r="GA18" s="442"/>
      <c r="GB18" s="442"/>
      <c r="GC18" s="442"/>
      <c r="GD18" s="442"/>
      <c r="GE18" s="442"/>
      <c r="GF18" s="442"/>
      <c r="GG18" s="442"/>
      <c r="GH18" s="442"/>
      <c r="GI18" s="442"/>
      <c r="GJ18" s="442"/>
      <c r="GK18" s="442"/>
      <c r="GL18" s="442"/>
      <c r="GM18" s="442"/>
      <c r="GN18" s="442"/>
      <c r="GO18" s="442"/>
      <c r="GP18" s="442"/>
      <c r="GQ18" s="442"/>
      <c r="GR18" s="442"/>
      <c r="GS18" s="442"/>
      <c r="GT18" s="442"/>
      <c r="GU18" s="442"/>
      <c r="GV18" s="442"/>
      <c r="GW18" s="442"/>
      <c r="GX18" s="442"/>
      <c r="GY18" s="442"/>
      <c r="GZ18" s="442"/>
      <c r="HA18" s="442"/>
      <c r="HB18" s="442"/>
      <c r="HC18" s="442"/>
      <c r="HD18" s="442"/>
      <c r="HE18" s="442"/>
      <c r="HF18" s="442"/>
      <c r="HG18" s="442"/>
      <c r="HH18" s="442"/>
      <c r="HI18" s="442"/>
      <c r="HJ18" s="442"/>
      <c r="HK18" s="442"/>
      <c r="HL18" s="442"/>
      <c r="HM18" s="442"/>
      <c r="HN18" s="442"/>
      <c r="HO18" s="442"/>
      <c r="HP18" s="442"/>
      <c r="HQ18" s="442"/>
      <c r="HR18" s="442"/>
      <c r="HS18" s="442"/>
      <c r="HT18" s="442"/>
      <c r="HU18" s="442"/>
      <c r="HV18" s="442"/>
      <c r="HW18" s="442"/>
      <c r="HX18" s="442"/>
      <c r="HY18" s="442"/>
      <c r="HZ18" s="442"/>
      <c r="IA18" s="442"/>
      <c r="IB18" s="442"/>
      <c r="IC18" s="442"/>
      <c r="ID18" s="442"/>
      <c r="IE18" s="442"/>
      <c r="IF18" s="442"/>
      <c r="IG18" s="442"/>
      <c r="IH18" s="442"/>
      <c r="II18" s="442"/>
      <c r="IJ18" s="442"/>
      <c r="IK18" s="442"/>
      <c r="IL18" s="442"/>
      <c r="IM18" s="442"/>
      <c r="IN18" s="442"/>
      <c r="IO18" s="442"/>
      <c r="IP18" s="442"/>
      <c r="IQ18" s="442"/>
      <c r="IR18" s="442"/>
      <c r="IS18" s="442"/>
      <c r="IT18" s="442"/>
      <c r="IU18" s="442"/>
    </row>
    <row r="19" spans="1:255" s="172" customFormat="1" ht="41.25" customHeight="1" x14ac:dyDescent="0.15">
      <c r="A19" s="453" t="s">
        <v>61</v>
      </c>
      <c r="B19" s="455">
        <v>930</v>
      </c>
      <c r="C19" s="448">
        <v>260</v>
      </c>
      <c r="D19" s="452">
        <v>162</v>
      </c>
      <c r="E19" s="448">
        <v>20</v>
      </c>
      <c r="F19" s="448">
        <v>109</v>
      </c>
      <c r="G19" s="454">
        <v>33</v>
      </c>
      <c r="H19" s="448"/>
      <c r="I19" s="448">
        <v>61</v>
      </c>
      <c r="J19" s="452">
        <v>97</v>
      </c>
      <c r="K19" s="448">
        <v>48</v>
      </c>
      <c r="L19" s="448">
        <v>49</v>
      </c>
      <c r="M19" s="453" t="s">
        <v>61</v>
      </c>
      <c r="N19" s="452">
        <v>206</v>
      </c>
      <c r="O19" s="451">
        <v>190</v>
      </c>
      <c r="P19" s="451">
        <v>16</v>
      </c>
      <c r="Q19" s="452">
        <v>25</v>
      </c>
      <c r="R19" s="451">
        <v>2</v>
      </c>
      <c r="S19" s="448"/>
      <c r="T19" s="451">
        <v>14</v>
      </c>
      <c r="U19" s="451">
        <v>9</v>
      </c>
      <c r="V19" s="451">
        <v>12</v>
      </c>
      <c r="W19" s="451">
        <v>107</v>
      </c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2"/>
      <c r="AW19" s="442"/>
      <c r="AX19" s="442"/>
      <c r="AY19" s="442"/>
      <c r="AZ19" s="442"/>
      <c r="BA19" s="442"/>
      <c r="BB19" s="442"/>
      <c r="BC19" s="442"/>
      <c r="BD19" s="442"/>
      <c r="BE19" s="442"/>
      <c r="BF19" s="442"/>
      <c r="BG19" s="442"/>
      <c r="BH19" s="442"/>
      <c r="BI19" s="442"/>
      <c r="BJ19" s="442"/>
      <c r="BK19" s="442"/>
      <c r="BL19" s="442"/>
      <c r="BM19" s="442"/>
      <c r="BN19" s="442"/>
      <c r="BO19" s="442"/>
      <c r="BP19" s="442"/>
      <c r="BQ19" s="442"/>
      <c r="BR19" s="442"/>
      <c r="BS19" s="442"/>
      <c r="BT19" s="442"/>
      <c r="BU19" s="442"/>
      <c r="BV19" s="442"/>
      <c r="BW19" s="442"/>
      <c r="BX19" s="442"/>
      <c r="BY19" s="442"/>
      <c r="BZ19" s="442"/>
      <c r="CA19" s="442"/>
      <c r="CB19" s="442"/>
      <c r="CC19" s="442"/>
      <c r="CD19" s="442"/>
      <c r="CE19" s="442"/>
      <c r="CF19" s="442"/>
      <c r="CG19" s="442"/>
      <c r="CH19" s="442"/>
      <c r="CI19" s="442"/>
      <c r="CJ19" s="442"/>
      <c r="CK19" s="442"/>
      <c r="CL19" s="442"/>
      <c r="CM19" s="442"/>
      <c r="CN19" s="442"/>
      <c r="CO19" s="442"/>
      <c r="CP19" s="442"/>
      <c r="CQ19" s="442"/>
      <c r="CR19" s="442"/>
      <c r="CS19" s="442"/>
      <c r="CT19" s="442"/>
      <c r="CU19" s="442"/>
      <c r="CV19" s="442"/>
      <c r="CW19" s="442"/>
      <c r="CX19" s="442"/>
      <c r="CY19" s="442"/>
      <c r="CZ19" s="442"/>
      <c r="DA19" s="442"/>
      <c r="DB19" s="442"/>
      <c r="DC19" s="442"/>
      <c r="DD19" s="442"/>
      <c r="DE19" s="442"/>
      <c r="DF19" s="442"/>
      <c r="DG19" s="442"/>
      <c r="DH19" s="442"/>
      <c r="DI19" s="442"/>
      <c r="DJ19" s="442"/>
      <c r="DK19" s="442"/>
      <c r="DL19" s="442"/>
      <c r="DM19" s="442"/>
      <c r="DN19" s="442"/>
      <c r="DO19" s="442"/>
      <c r="DP19" s="442"/>
      <c r="DQ19" s="442"/>
      <c r="DR19" s="442"/>
      <c r="DS19" s="442"/>
      <c r="DT19" s="442"/>
      <c r="DU19" s="442"/>
      <c r="DV19" s="442"/>
      <c r="DW19" s="442"/>
      <c r="DX19" s="442"/>
      <c r="DY19" s="442"/>
      <c r="DZ19" s="442"/>
      <c r="EA19" s="442"/>
      <c r="EB19" s="442"/>
      <c r="EC19" s="442"/>
      <c r="ED19" s="442"/>
      <c r="EE19" s="442"/>
      <c r="EF19" s="442"/>
      <c r="EG19" s="442"/>
      <c r="EH19" s="442"/>
      <c r="EI19" s="442"/>
      <c r="EJ19" s="442"/>
      <c r="EK19" s="442"/>
      <c r="EL19" s="442"/>
      <c r="EM19" s="442"/>
      <c r="EN19" s="442"/>
      <c r="EO19" s="442"/>
      <c r="EP19" s="442"/>
      <c r="EQ19" s="442"/>
      <c r="ER19" s="442"/>
      <c r="ES19" s="442"/>
      <c r="ET19" s="442"/>
      <c r="EU19" s="442"/>
      <c r="EV19" s="442"/>
      <c r="EW19" s="442"/>
      <c r="EX19" s="442"/>
      <c r="EY19" s="442"/>
      <c r="EZ19" s="442"/>
      <c r="FA19" s="442"/>
      <c r="FB19" s="442"/>
      <c r="FC19" s="442"/>
      <c r="FD19" s="442"/>
      <c r="FE19" s="442"/>
      <c r="FF19" s="442"/>
      <c r="FG19" s="442"/>
      <c r="FH19" s="442"/>
      <c r="FI19" s="442"/>
      <c r="FJ19" s="442"/>
      <c r="FK19" s="442"/>
      <c r="FL19" s="442"/>
      <c r="FM19" s="442"/>
      <c r="FN19" s="442"/>
      <c r="FO19" s="442"/>
      <c r="FP19" s="442"/>
      <c r="FQ19" s="442"/>
      <c r="FR19" s="442"/>
      <c r="FS19" s="442"/>
      <c r="FT19" s="442"/>
      <c r="FU19" s="442"/>
      <c r="FV19" s="442"/>
      <c r="FW19" s="442"/>
      <c r="FX19" s="442"/>
      <c r="FY19" s="442"/>
      <c r="FZ19" s="442"/>
      <c r="GA19" s="442"/>
      <c r="GB19" s="442"/>
      <c r="GC19" s="442"/>
      <c r="GD19" s="442"/>
      <c r="GE19" s="442"/>
      <c r="GF19" s="442"/>
      <c r="GG19" s="442"/>
      <c r="GH19" s="442"/>
      <c r="GI19" s="442"/>
      <c r="GJ19" s="442"/>
      <c r="GK19" s="442"/>
      <c r="GL19" s="442"/>
      <c r="GM19" s="442"/>
      <c r="GN19" s="442"/>
      <c r="GO19" s="442"/>
      <c r="GP19" s="442"/>
      <c r="GQ19" s="442"/>
      <c r="GR19" s="442"/>
      <c r="GS19" s="442"/>
      <c r="GT19" s="442"/>
      <c r="GU19" s="442"/>
      <c r="GV19" s="442"/>
      <c r="GW19" s="442"/>
      <c r="GX19" s="442"/>
      <c r="GY19" s="442"/>
      <c r="GZ19" s="442"/>
      <c r="HA19" s="442"/>
      <c r="HB19" s="442"/>
      <c r="HC19" s="442"/>
      <c r="HD19" s="442"/>
      <c r="HE19" s="442"/>
      <c r="HF19" s="442"/>
      <c r="HG19" s="442"/>
      <c r="HH19" s="442"/>
      <c r="HI19" s="442"/>
      <c r="HJ19" s="442"/>
      <c r="HK19" s="442"/>
      <c r="HL19" s="442"/>
      <c r="HM19" s="442"/>
      <c r="HN19" s="442"/>
      <c r="HO19" s="442"/>
      <c r="HP19" s="442"/>
      <c r="HQ19" s="442"/>
      <c r="HR19" s="442"/>
      <c r="HS19" s="442"/>
      <c r="HT19" s="442"/>
      <c r="HU19" s="442"/>
      <c r="HV19" s="442"/>
      <c r="HW19" s="442"/>
      <c r="HX19" s="442"/>
      <c r="HY19" s="442"/>
      <c r="HZ19" s="442"/>
      <c r="IA19" s="442"/>
      <c r="IB19" s="442"/>
      <c r="IC19" s="442"/>
      <c r="ID19" s="442"/>
      <c r="IE19" s="442"/>
      <c r="IF19" s="442"/>
      <c r="IG19" s="442"/>
      <c r="IH19" s="442"/>
      <c r="II19" s="442"/>
      <c r="IJ19" s="442"/>
      <c r="IK19" s="442"/>
      <c r="IL19" s="442"/>
      <c r="IM19" s="442"/>
      <c r="IN19" s="442"/>
      <c r="IO19" s="442"/>
      <c r="IP19" s="442"/>
      <c r="IQ19" s="442"/>
      <c r="IR19" s="442"/>
      <c r="IS19" s="442"/>
      <c r="IT19" s="442"/>
      <c r="IU19" s="442"/>
    </row>
    <row r="20" spans="1:255" s="172" customFormat="1" ht="41.25" customHeight="1" thickBot="1" x14ac:dyDescent="0.2">
      <c r="A20" s="446" t="s">
        <v>60</v>
      </c>
      <c r="B20" s="450">
        <v>632</v>
      </c>
      <c r="C20" s="447">
        <v>194</v>
      </c>
      <c r="D20" s="444">
        <v>121</v>
      </c>
      <c r="E20" s="447">
        <v>21</v>
      </c>
      <c r="F20" s="447">
        <v>81</v>
      </c>
      <c r="G20" s="449">
        <v>19</v>
      </c>
      <c r="H20" s="448"/>
      <c r="I20" s="447">
        <v>8</v>
      </c>
      <c r="J20" s="444">
        <v>59</v>
      </c>
      <c r="K20" s="447">
        <v>37</v>
      </c>
      <c r="L20" s="447">
        <v>22</v>
      </c>
      <c r="M20" s="446" t="s">
        <v>60</v>
      </c>
      <c r="N20" s="444">
        <v>156</v>
      </c>
      <c r="O20" s="443">
        <v>125</v>
      </c>
      <c r="P20" s="445">
        <v>31</v>
      </c>
      <c r="Q20" s="444">
        <v>11</v>
      </c>
      <c r="R20" s="443">
        <v>2</v>
      </c>
      <c r="S20" s="443"/>
      <c r="T20" s="443">
        <v>6</v>
      </c>
      <c r="U20" s="443">
        <v>3</v>
      </c>
      <c r="V20" s="443">
        <v>0</v>
      </c>
      <c r="W20" s="443">
        <v>83</v>
      </c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442"/>
      <c r="AL20" s="442"/>
      <c r="AM20" s="442"/>
      <c r="AN20" s="442"/>
      <c r="AO20" s="442"/>
      <c r="AP20" s="442"/>
      <c r="AQ20" s="442"/>
      <c r="AR20" s="442"/>
      <c r="AS20" s="442"/>
      <c r="AT20" s="442"/>
      <c r="AU20" s="442"/>
      <c r="AV20" s="442"/>
      <c r="AW20" s="442"/>
      <c r="AX20" s="442"/>
      <c r="AY20" s="442"/>
      <c r="AZ20" s="442"/>
      <c r="BA20" s="442"/>
      <c r="BB20" s="442"/>
      <c r="BC20" s="442"/>
      <c r="BD20" s="442"/>
      <c r="BE20" s="442"/>
      <c r="BF20" s="442"/>
      <c r="BG20" s="442"/>
      <c r="BH20" s="442"/>
      <c r="BI20" s="442"/>
      <c r="BJ20" s="442"/>
      <c r="BK20" s="442"/>
      <c r="BL20" s="442"/>
      <c r="BM20" s="442"/>
      <c r="BN20" s="442"/>
      <c r="BO20" s="442"/>
      <c r="BP20" s="442"/>
      <c r="BQ20" s="442"/>
      <c r="BR20" s="442"/>
      <c r="BS20" s="442"/>
      <c r="BT20" s="442"/>
      <c r="BU20" s="442"/>
      <c r="BV20" s="442"/>
      <c r="BW20" s="442"/>
      <c r="BX20" s="442"/>
      <c r="BY20" s="442"/>
      <c r="BZ20" s="442"/>
      <c r="CA20" s="442"/>
      <c r="CB20" s="442"/>
      <c r="CC20" s="442"/>
      <c r="CD20" s="442"/>
      <c r="CE20" s="442"/>
      <c r="CF20" s="442"/>
      <c r="CG20" s="442"/>
      <c r="CH20" s="442"/>
      <c r="CI20" s="442"/>
      <c r="CJ20" s="442"/>
      <c r="CK20" s="442"/>
      <c r="CL20" s="442"/>
      <c r="CM20" s="442"/>
      <c r="CN20" s="442"/>
      <c r="CO20" s="442"/>
      <c r="CP20" s="442"/>
      <c r="CQ20" s="442"/>
      <c r="CR20" s="442"/>
      <c r="CS20" s="442"/>
      <c r="CT20" s="442"/>
      <c r="CU20" s="442"/>
      <c r="CV20" s="442"/>
      <c r="CW20" s="442"/>
      <c r="CX20" s="442"/>
      <c r="CY20" s="442"/>
      <c r="CZ20" s="442"/>
      <c r="DA20" s="442"/>
      <c r="DB20" s="442"/>
      <c r="DC20" s="442"/>
      <c r="DD20" s="442"/>
      <c r="DE20" s="442"/>
      <c r="DF20" s="442"/>
      <c r="DG20" s="442"/>
      <c r="DH20" s="442"/>
      <c r="DI20" s="442"/>
      <c r="DJ20" s="442"/>
      <c r="DK20" s="442"/>
      <c r="DL20" s="442"/>
      <c r="DM20" s="442"/>
      <c r="DN20" s="442"/>
      <c r="DO20" s="442"/>
      <c r="DP20" s="442"/>
      <c r="DQ20" s="442"/>
      <c r="DR20" s="442"/>
      <c r="DS20" s="442"/>
      <c r="DT20" s="442"/>
      <c r="DU20" s="442"/>
      <c r="DV20" s="442"/>
      <c r="DW20" s="442"/>
      <c r="DX20" s="442"/>
      <c r="DY20" s="442"/>
      <c r="DZ20" s="442"/>
      <c r="EA20" s="442"/>
      <c r="EB20" s="442"/>
      <c r="EC20" s="442"/>
      <c r="ED20" s="442"/>
      <c r="EE20" s="442"/>
      <c r="EF20" s="442"/>
      <c r="EG20" s="442"/>
      <c r="EH20" s="442"/>
      <c r="EI20" s="442"/>
      <c r="EJ20" s="442"/>
      <c r="EK20" s="442"/>
      <c r="EL20" s="442"/>
      <c r="EM20" s="442"/>
      <c r="EN20" s="442"/>
      <c r="EO20" s="442"/>
      <c r="EP20" s="442"/>
      <c r="EQ20" s="442"/>
      <c r="ER20" s="442"/>
      <c r="ES20" s="442"/>
      <c r="ET20" s="442"/>
      <c r="EU20" s="442"/>
      <c r="EV20" s="442"/>
      <c r="EW20" s="442"/>
      <c r="EX20" s="442"/>
      <c r="EY20" s="442"/>
      <c r="EZ20" s="442"/>
      <c r="FA20" s="442"/>
      <c r="FB20" s="442"/>
      <c r="FC20" s="442"/>
      <c r="FD20" s="442"/>
      <c r="FE20" s="442"/>
      <c r="FF20" s="442"/>
      <c r="FG20" s="442"/>
      <c r="FH20" s="442"/>
      <c r="FI20" s="442"/>
      <c r="FJ20" s="442"/>
      <c r="FK20" s="442"/>
      <c r="FL20" s="442"/>
      <c r="FM20" s="442"/>
      <c r="FN20" s="442"/>
      <c r="FO20" s="442"/>
      <c r="FP20" s="442"/>
      <c r="FQ20" s="442"/>
      <c r="FR20" s="442"/>
      <c r="FS20" s="442"/>
      <c r="FT20" s="442"/>
      <c r="FU20" s="442"/>
      <c r="FV20" s="442"/>
      <c r="FW20" s="442"/>
      <c r="FX20" s="442"/>
      <c r="FY20" s="442"/>
      <c r="FZ20" s="442"/>
      <c r="GA20" s="442"/>
      <c r="GB20" s="442"/>
      <c r="GC20" s="442"/>
      <c r="GD20" s="442"/>
      <c r="GE20" s="442"/>
      <c r="GF20" s="442"/>
      <c r="GG20" s="442"/>
      <c r="GH20" s="442"/>
      <c r="GI20" s="442"/>
      <c r="GJ20" s="442"/>
      <c r="GK20" s="442"/>
      <c r="GL20" s="442"/>
      <c r="GM20" s="442"/>
      <c r="GN20" s="442"/>
      <c r="GO20" s="442"/>
      <c r="GP20" s="442"/>
      <c r="GQ20" s="442"/>
      <c r="GR20" s="442"/>
      <c r="GS20" s="442"/>
      <c r="GT20" s="442"/>
      <c r="GU20" s="442"/>
      <c r="GV20" s="442"/>
      <c r="GW20" s="442"/>
      <c r="GX20" s="442"/>
      <c r="GY20" s="442"/>
      <c r="GZ20" s="442"/>
      <c r="HA20" s="442"/>
      <c r="HB20" s="442"/>
      <c r="HC20" s="442"/>
      <c r="HD20" s="442"/>
      <c r="HE20" s="442"/>
      <c r="HF20" s="442"/>
      <c r="HG20" s="442"/>
      <c r="HH20" s="442"/>
      <c r="HI20" s="442"/>
      <c r="HJ20" s="442"/>
      <c r="HK20" s="442"/>
      <c r="HL20" s="442"/>
      <c r="HM20" s="442"/>
      <c r="HN20" s="442"/>
      <c r="HO20" s="442"/>
      <c r="HP20" s="442"/>
      <c r="HQ20" s="442"/>
      <c r="HR20" s="442"/>
      <c r="HS20" s="442"/>
      <c r="HT20" s="442"/>
      <c r="HU20" s="442"/>
      <c r="HV20" s="442"/>
      <c r="HW20" s="442"/>
      <c r="HX20" s="442"/>
      <c r="HY20" s="442"/>
      <c r="HZ20" s="442"/>
      <c r="IA20" s="442"/>
      <c r="IB20" s="442"/>
      <c r="IC20" s="442"/>
      <c r="ID20" s="442"/>
      <c r="IE20" s="442"/>
      <c r="IF20" s="442"/>
      <c r="IG20" s="442"/>
      <c r="IH20" s="442"/>
      <c r="II20" s="442"/>
      <c r="IJ20" s="442"/>
      <c r="IK20" s="442"/>
      <c r="IL20" s="442"/>
      <c r="IM20" s="442"/>
      <c r="IN20" s="442"/>
      <c r="IO20" s="442"/>
      <c r="IP20" s="442"/>
      <c r="IQ20" s="442"/>
      <c r="IR20" s="442"/>
      <c r="IS20" s="442"/>
      <c r="IT20" s="442"/>
      <c r="IU20" s="442"/>
    </row>
    <row r="21" spans="1:255" s="441" customFormat="1" ht="12" customHeight="1" thickTop="1" x14ac:dyDescent="0.15">
      <c r="A21" s="62" t="s">
        <v>202</v>
      </c>
      <c r="B21" s="44"/>
      <c r="C21" s="44"/>
      <c r="D21" s="44"/>
      <c r="E21" s="44"/>
      <c r="F21" s="46"/>
      <c r="G21" s="44"/>
      <c r="H21" s="130"/>
      <c r="I21" s="130"/>
      <c r="J21" s="46"/>
      <c r="K21" s="46"/>
      <c r="L21" s="46"/>
      <c r="M21" s="62" t="s">
        <v>202</v>
      </c>
      <c r="N21" s="44"/>
      <c r="O21" s="44"/>
      <c r="P21" s="46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82"/>
      <c r="CA21" s="282"/>
      <c r="CB21" s="282"/>
      <c r="CC21" s="282"/>
      <c r="CD21" s="282"/>
      <c r="CE21" s="282"/>
      <c r="CF21" s="282"/>
      <c r="CG21" s="282"/>
      <c r="CH21" s="282"/>
      <c r="CI21" s="282"/>
      <c r="CJ21" s="282"/>
      <c r="CK21" s="282"/>
      <c r="CL21" s="282"/>
      <c r="CM21" s="282"/>
      <c r="CN21" s="282"/>
      <c r="CO21" s="282"/>
      <c r="CP21" s="282"/>
      <c r="CQ21" s="282"/>
      <c r="CR21" s="282"/>
      <c r="CS21" s="282"/>
      <c r="CT21" s="282"/>
      <c r="CU21" s="282"/>
      <c r="CV21" s="282"/>
      <c r="CW21" s="282"/>
      <c r="CX21" s="282"/>
      <c r="CY21" s="282"/>
      <c r="CZ21" s="282"/>
      <c r="DA21" s="282"/>
      <c r="DB21" s="282"/>
      <c r="DC21" s="282"/>
      <c r="DD21" s="282"/>
      <c r="DE21" s="282"/>
      <c r="DF21" s="282"/>
      <c r="DG21" s="282"/>
      <c r="DH21" s="282"/>
      <c r="DI21" s="282"/>
      <c r="DJ21" s="282"/>
      <c r="DK21" s="282"/>
      <c r="DL21" s="282"/>
      <c r="DM21" s="282"/>
      <c r="DN21" s="282"/>
      <c r="DO21" s="282"/>
      <c r="DP21" s="282"/>
      <c r="DQ21" s="282"/>
      <c r="DR21" s="282"/>
      <c r="DS21" s="282"/>
      <c r="DT21" s="282"/>
      <c r="DU21" s="282"/>
      <c r="DV21" s="282"/>
      <c r="DW21" s="282"/>
      <c r="DX21" s="282"/>
      <c r="DY21" s="282"/>
      <c r="DZ21" s="282"/>
      <c r="EA21" s="282"/>
      <c r="EB21" s="282"/>
      <c r="EC21" s="282"/>
      <c r="ED21" s="282"/>
      <c r="EE21" s="282"/>
      <c r="EF21" s="282"/>
      <c r="EG21" s="282"/>
      <c r="EH21" s="282"/>
      <c r="EI21" s="282"/>
      <c r="EJ21" s="282"/>
      <c r="EK21" s="282"/>
      <c r="EL21" s="282"/>
      <c r="EM21" s="282"/>
      <c r="EN21" s="282"/>
      <c r="EO21" s="282"/>
      <c r="EP21" s="282"/>
      <c r="EQ21" s="282"/>
      <c r="ER21" s="282"/>
      <c r="ES21" s="282"/>
      <c r="ET21" s="282"/>
      <c r="EU21" s="282"/>
      <c r="EV21" s="282"/>
      <c r="EW21" s="282"/>
      <c r="EX21" s="282"/>
      <c r="EY21" s="282"/>
      <c r="EZ21" s="282"/>
      <c r="FA21" s="282"/>
      <c r="FB21" s="282"/>
      <c r="FC21" s="282"/>
      <c r="FD21" s="282"/>
      <c r="FE21" s="282"/>
      <c r="FF21" s="282"/>
      <c r="FG21" s="282"/>
      <c r="FH21" s="282"/>
      <c r="FI21" s="282"/>
      <c r="FJ21" s="282"/>
      <c r="FK21" s="282"/>
      <c r="FL21" s="282"/>
      <c r="FM21" s="282"/>
      <c r="FN21" s="282"/>
      <c r="FO21" s="282"/>
      <c r="FP21" s="282"/>
      <c r="FQ21" s="282"/>
      <c r="FR21" s="282"/>
      <c r="FS21" s="282"/>
      <c r="FT21" s="282"/>
      <c r="FU21" s="282"/>
      <c r="FV21" s="282"/>
      <c r="FW21" s="282"/>
      <c r="FX21" s="282"/>
      <c r="FY21" s="282"/>
      <c r="FZ21" s="282"/>
      <c r="GA21" s="282"/>
      <c r="GB21" s="282"/>
      <c r="GC21" s="282"/>
      <c r="GD21" s="282"/>
      <c r="GE21" s="282"/>
      <c r="GF21" s="282"/>
      <c r="GG21" s="282"/>
      <c r="GH21" s="282"/>
      <c r="GI21" s="282"/>
      <c r="GJ21" s="282"/>
      <c r="GK21" s="282"/>
      <c r="GL21" s="282"/>
      <c r="GM21" s="282"/>
      <c r="GN21" s="282"/>
      <c r="GO21" s="282"/>
      <c r="GP21" s="282"/>
      <c r="GQ21" s="282"/>
      <c r="GR21" s="282"/>
      <c r="GS21" s="282"/>
      <c r="GT21" s="282"/>
      <c r="GU21" s="282"/>
      <c r="GV21" s="282"/>
      <c r="GW21" s="282"/>
      <c r="GX21" s="282"/>
      <c r="GY21" s="282"/>
      <c r="GZ21" s="282"/>
      <c r="HA21" s="282"/>
      <c r="HB21" s="282"/>
      <c r="HC21" s="282"/>
      <c r="HD21" s="282"/>
      <c r="HE21" s="282"/>
      <c r="HF21" s="282"/>
      <c r="HG21" s="282"/>
      <c r="HH21" s="282"/>
      <c r="HI21" s="282"/>
      <c r="HJ21" s="282"/>
      <c r="HK21" s="282"/>
      <c r="HL21" s="282"/>
      <c r="HM21" s="282"/>
      <c r="HN21" s="282"/>
      <c r="HO21" s="282"/>
      <c r="HP21" s="282"/>
      <c r="HQ21" s="282"/>
      <c r="HR21" s="282"/>
      <c r="HS21" s="282"/>
      <c r="HT21" s="282"/>
      <c r="HU21" s="282"/>
      <c r="HV21" s="282"/>
      <c r="HW21" s="282"/>
      <c r="HX21" s="282"/>
      <c r="HY21" s="282"/>
      <c r="HZ21" s="282"/>
      <c r="IA21" s="282"/>
      <c r="IB21" s="282"/>
      <c r="IC21" s="282"/>
      <c r="ID21" s="282"/>
      <c r="IE21" s="282"/>
      <c r="IF21" s="282"/>
      <c r="IG21" s="282"/>
      <c r="IH21" s="282"/>
      <c r="II21" s="282"/>
      <c r="IJ21" s="282"/>
      <c r="IK21" s="282"/>
      <c r="IL21" s="282"/>
      <c r="IM21" s="282"/>
      <c r="IN21" s="282"/>
      <c r="IO21" s="282"/>
      <c r="IP21" s="282"/>
      <c r="IQ21" s="282"/>
      <c r="IR21" s="282"/>
      <c r="IS21" s="282"/>
      <c r="IT21" s="282"/>
      <c r="IU21" s="282"/>
    </row>
    <row r="22" spans="1:255" ht="15.75" customHeight="1" x14ac:dyDescent="0.15">
      <c r="C22" s="438"/>
      <c r="E22" s="438"/>
      <c r="F22" s="438"/>
      <c r="G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T22" s="438"/>
      <c r="U22" s="438"/>
      <c r="V22" s="438"/>
      <c r="W22" s="438"/>
    </row>
    <row r="23" spans="1:255" x14ac:dyDescent="0.15">
      <c r="A23" s="440"/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/>
      <c r="AS23" s="440"/>
      <c r="AT23" s="440"/>
      <c r="AU23" s="440"/>
      <c r="AV23" s="440"/>
      <c r="AW23" s="440"/>
      <c r="AX23" s="440"/>
      <c r="AY23" s="440"/>
      <c r="AZ23" s="440"/>
      <c r="BA23" s="440"/>
      <c r="BB23" s="440"/>
      <c r="BC23" s="440"/>
      <c r="BD23" s="440"/>
      <c r="BE23" s="440"/>
      <c r="BF23" s="440"/>
      <c r="BG23" s="440"/>
      <c r="BH23" s="440"/>
      <c r="BI23" s="440"/>
      <c r="BJ23" s="440"/>
      <c r="BK23" s="440"/>
      <c r="BL23" s="440"/>
      <c r="BM23" s="440"/>
      <c r="BN23" s="440"/>
      <c r="BO23" s="440"/>
      <c r="BP23" s="440"/>
      <c r="BQ23" s="440"/>
      <c r="BR23" s="440"/>
      <c r="BS23" s="440"/>
      <c r="BT23" s="440"/>
      <c r="BU23" s="440"/>
      <c r="BV23" s="440"/>
      <c r="BW23" s="440"/>
      <c r="BX23" s="440"/>
      <c r="BY23" s="440"/>
      <c r="BZ23" s="440"/>
      <c r="CA23" s="440"/>
      <c r="CB23" s="440"/>
      <c r="CC23" s="440"/>
      <c r="CD23" s="440"/>
      <c r="CE23" s="440"/>
      <c r="CF23" s="440"/>
      <c r="CG23" s="440"/>
      <c r="CH23" s="440"/>
      <c r="CI23" s="440"/>
      <c r="CJ23" s="440"/>
      <c r="CK23" s="440"/>
      <c r="CL23" s="440"/>
      <c r="CM23" s="440"/>
      <c r="CN23" s="440"/>
      <c r="CO23" s="440"/>
      <c r="CP23" s="440"/>
      <c r="CQ23" s="440"/>
      <c r="CR23" s="440"/>
      <c r="CS23" s="440"/>
      <c r="CT23" s="440"/>
      <c r="CU23" s="440"/>
      <c r="CV23" s="440"/>
      <c r="CW23" s="440"/>
      <c r="CX23" s="440"/>
      <c r="CY23" s="440"/>
      <c r="CZ23" s="440"/>
      <c r="DA23" s="440"/>
      <c r="DB23" s="440"/>
      <c r="DC23" s="440"/>
      <c r="DD23" s="440"/>
      <c r="DE23" s="440"/>
      <c r="DF23" s="440"/>
      <c r="DG23" s="440"/>
      <c r="DH23" s="440"/>
      <c r="DI23" s="440"/>
      <c r="DJ23" s="440"/>
      <c r="DK23" s="440"/>
      <c r="DL23" s="440"/>
      <c r="DM23" s="440"/>
      <c r="DN23" s="440"/>
      <c r="DO23" s="440"/>
      <c r="DP23" s="440"/>
      <c r="DQ23" s="440"/>
      <c r="DR23" s="440"/>
      <c r="DS23" s="440"/>
      <c r="DT23" s="440"/>
      <c r="DU23" s="440"/>
      <c r="DV23" s="440"/>
      <c r="DW23" s="440"/>
      <c r="DX23" s="440"/>
      <c r="DY23" s="440"/>
      <c r="DZ23" s="440"/>
      <c r="EA23" s="440"/>
      <c r="EB23" s="440"/>
      <c r="EC23" s="440"/>
      <c r="ED23" s="440"/>
      <c r="EE23" s="440"/>
      <c r="EF23" s="440"/>
      <c r="EG23" s="440"/>
      <c r="EH23" s="440"/>
      <c r="EI23" s="440"/>
      <c r="EJ23" s="440"/>
      <c r="EK23" s="440"/>
      <c r="EL23" s="440"/>
      <c r="EM23" s="440"/>
      <c r="EN23" s="440"/>
      <c r="EO23" s="440"/>
      <c r="EP23" s="440"/>
      <c r="EQ23" s="440"/>
      <c r="ER23" s="440"/>
      <c r="ES23" s="440"/>
      <c r="ET23" s="440"/>
      <c r="EU23" s="440"/>
      <c r="EV23" s="440"/>
      <c r="EW23" s="440"/>
      <c r="EX23" s="440"/>
      <c r="EY23" s="440"/>
      <c r="EZ23" s="440"/>
      <c r="FA23" s="440"/>
      <c r="FB23" s="440"/>
      <c r="FC23" s="440"/>
      <c r="FD23" s="440"/>
      <c r="FE23" s="440"/>
      <c r="FF23" s="440"/>
      <c r="FG23" s="440"/>
      <c r="FH23" s="440"/>
      <c r="FI23" s="440"/>
      <c r="FJ23" s="440"/>
      <c r="FK23" s="440"/>
      <c r="FL23" s="440"/>
      <c r="FM23" s="440"/>
      <c r="FN23" s="440"/>
      <c r="FO23" s="440"/>
      <c r="FP23" s="440"/>
      <c r="FQ23" s="440"/>
      <c r="FR23" s="440"/>
      <c r="FS23" s="440"/>
      <c r="FT23" s="440"/>
      <c r="FU23" s="440"/>
      <c r="FV23" s="440"/>
      <c r="FW23" s="440"/>
      <c r="FX23" s="440"/>
      <c r="FY23" s="440"/>
      <c r="FZ23" s="440"/>
      <c r="GA23" s="440"/>
      <c r="GB23" s="440"/>
      <c r="GC23" s="440"/>
      <c r="GD23" s="440"/>
      <c r="GE23" s="440"/>
      <c r="GF23" s="440"/>
      <c r="GG23" s="440"/>
      <c r="GH23" s="440"/>
      <c r="GI23" s="440"/>
      <c r="GJ23" s="440"/>
      <c r="GK23" s="440"/>
      <c r="GL23" s="440"/>
      <c r="GM23" s="440"/>
      <c r="GN23" s="440"/>
      <c r="GO23" s="440"/>
      <c r="GP23" s="440"/>
      <c r="GQ23" s="440"/>
      <c r="GR23" s="440"/>
      <c r="GS23" s="440"/>
      <c r="GT23" s="440"/>
      <c r="GU23" s="440"/>
      <c r="GV23" s="440"/>
      <c r="GW23" s="440"/>
      <c r="GX23" s="440"/>
      <c r="GY23" s="440"/>
      <c r="GZ23" s="440"/>
      <c r="HA23" s="440"/>
      <c r="HB23" s="440"/>
      <c r="HC23" s="440"/>
      <c r="HD23" s="440"/>
      <c r="HE23" s="440"/>
      <c r="HF23" s="440"/>
      <c r="HG23" s="440"/>
      <c r="HH23" s="440"/>
      <c r="HI23" s="440"/>
      <c r="HJ23" s="440"/>
      <c r="HK23" s="440"/>
      <c r="HL23" s="440"/>
      <c r="HM23" s="440"/>
      <c r="HN23" s="440"/>
      <c r="HO23" s="440"/>
      <c r="HP23" s="440"/>
      <c r="HQ23" s="440"/>
      <c r="HR23" s="440"/>
      <c r="HS23" s="440"/>
      <c r="HT23" s="440"/>
      <c r="HU23" s="440"/>
      <c r="HV23" s="440"/>
      <c r="HW23" s="440"/>
    </row>
    <row r="24" spans="1:255" x14ac:dyDescent="0.15">
      <c r="C24" s="438"/>
      <c r="E24" s="438"/>
      <c r="F24" s="438"/>
      <c r="G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T24" s="438"/>
      <c r="U24" s="438"/>
      <c r="V24" s="438"/>
      <c r="W24" s="438"/>
    </row>
    <row r="25" spans="1:255" x14ac:dyDescent="0.15">
      <c r="C25" s="438"/>
      <c r="E25" s="438"/>
      <c r="F25" s="438"/>
      <c r="G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T25" s="438"/>
      <c r="U25" s="438"/>
      <c r="V25" s="438"/>
      <c r="W25" s="438"/>
    </row>
    <row r="26" spans="1:255" x14ac:dyDescent="0.15">
      <c r="C26" s="438"/>
      <c r="E26" s="438"/>
      <c r="F26" s="438"/>
      <c r="G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T26" s="438"/>
      <c r="U26" s="438"/>
      <c r="V26" s="438"/>
      <c r="W26" s="438"/>
    </row>
    <row r="27" spans="1:255" x14ac:dyDescent="0.15">
      <c r="C27" s="438"/>
      <c r="E27" s="438"/>
      <c r="F27" s="438"/>
      <c r="G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T27" s="438"/>
      <c r="U27" s="438"/>
      <c r="V27" s="438"/>
      <c r="W27" s="438"/>
    </row>
    <row r="28" spans="1:255" x14ac:dyDescent="0.15">
      <c r="C28" s="438"/>
      <c r="E28" s="438"/>
      <c r="F28" s="438"/>
      <c r="G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T28" s="438"/>
      <c r="U28" s="438"/>
      <c r="V28" s="438"/>
      <c r="W28" s="438"/>
    </row>
    <row r="29" spans="1:255" x14ac:dyDescent="0.15">
      <c r="C29" s="438"/>
      <c r="E29" s="438"/>
      <c r="F29" s="438"/>
      <c r="G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T29" s="438"/>
      <c r="U29" s="438"/>
      <c r="V29" s="438"/>
      <c r="W29" s="438"/>
    </row>
    <row r="30" spans="1:255" x14ac:dyDescent="0.15">
      <c r="C30" s="438"/>
      <c r="E30" s="438"/>
      <c r="F30" s="438"/>
      <c r="G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T30" s="438"/>
      <c r="U30" s="438"/>
      <c r="V30" s="438"/>
      <c r="W30" s="438"/>
    </row>
    <row r="31" spans="1:255" x14ac:dyDescent="0.15">
      <c r="C31" s="438"/>
      <c r="E31" s="438"/>
      <c r="F31" s="438"/>
      <c r="G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T31" s="438"/>
      <c r="U31" s="438"/>
      <c r="V31" s="438"/>
      <c r="W31" s="438"/>
    </row>
    <row r="32" spans="1:255" x14ac:dyDescent="0.15">
      <c r="C32" s="438"/>
      <c r="E32" s="438"/>
      <c r="F32" s="438"/>
      <c r="G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T32" s="438"/>
      <c r="U32" s="438"/>
      <c r="V32" s="438"/>
      <c r="W32" s="438"/>
    </row>
    <row r="33" spans="3:23" x14ac:dyDescent="0.15">
      <c r="C33" s="438"/>
      <c r="E33" s="438"/>
      <c r="F33" s="438"/>
      <c r="G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T33" s="438"/>
      <c r="U33" s="438"/>
      <c r="V33" s="438"/>
      <c r="W33" s="438"/>
    </row>
    <row r="34" spans="3:23" x14ac:dyDescent="0.15">
      <c r="C34" s="438"/>
      <c r="E34" s="438"/>
      <c r="F34" s="438"/>
      <c r="G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T34" s="438"/>
      <c r="U34" s="438"/>
      <c r="V34" s="438"/>
      <c r="W34" s="438"/>
    </row>
    <row r="35" spans="3:23" x14ac:dyDescent="0.15">
      <c r="C35" s="438"/>
      <c r="E35" s="438"/>
      <c r="F35" s="438"/>
      <c r="G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T35" s="438"/>
      <c r="U35" s="438"/>
      <c r="V35" s="438"/>
      <c r="W35" s="438"/>
    </row>
    <row r="36" spans="3:23" x14ac:dyDescent="0.15">
      <c r="C36" s="438"/>
      <c r="E36" s="438"/>
      <c r="F36" s="438"/>
      <c r="G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T36" s="438"/>
      <c r="U36" s="438"/>
      <c r="V36" s="438"/>
      <c r="W36" s="438"/>
    </row>
    <row r="37" spans="3:23" x14ac:dyDescent="0.15">
      <c r="C37" s="438"/>
      <c r="E37" s="438"/>
      <c r="F37" s="438"/>
      <c r="G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T37" s="438"/>
      <c r="U37" s="438"/>
      <c r="V37" s="438"/>
      <c r="W37" s="438"/>
    </row>
    <row r="38" spans="3:23" x14ac:dyDescent="0.15">
      <c r="C38" s="438"/>
      <c r="E38" s="438"/>
      <c r="F38" s="438"/>
      <c r="G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T38" s="438"/>
      <c r="U38" s="438"/>
      <c r="V38" s="438"/>
      <c r="W38" s="438"/>
    </row>
    <row r="39" spans="3:23" x14ac:dyDescent="0.15">
      <c r="C39" s="438"/>
      <c r="E39" s="438"/>
      <c r="F39" s="438"/>
      <c r="G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T39" s="438"/>
      <c r="U39" s="438"/>
      <c r="V39" s="438"/>
      <c r="W39" s="438"/>
    </row>
    <row r="40" spans="3:23" x14ac:dyDescent="0.15">
      <c r="C40" s="438"/>
      <c r="E40" s="438"/>
      <c r="F40" s="438"/>
      <c r="G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T40" s="438"/>
      <c r="U40" s="438"/>
      <c r="V40" s="438"/>
      <c r="W40" s="438"/>
    </row>
    <row r="41" spans="3:23" x14ac:dyDescent="0.15">
      <c r="C41" s="438"/>
      <c r="E41" s="438"/>
      <c r="F41" s="438"/>
      <c r="G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T41" s="438"/>
      <c r="U41" s="438"/>
      <c r="V41" s="438"/>
      <c r="W41" s="438"/>
    </row>
    <row r="42" spans="3:23" x14ac:dyDescent="0.15">
      <c r="C42" s="438"/>
      <c r="E42" s="438"/>
      <c r="F42" s="438"/>
      <c r="G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T42" s="438"/>
      <c r="U42" s="438"/>
      <c r="V42" s="438"/>
      <c r="W42" s="438"/>
    </row>
    <row r="43" spans="3:23" x14ac:dyDescent="0.15">
      <c r="C43" s="438"/>
      <c r="E43" s="438"/>
      <c r="F43" s="438"/>
      <c r="G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T43" s="438"/>
      <c r="U43" s="438"/>
      <c r="V43" s="438"/>
      <c r="W43" s="438"/>
    </row>
    <row r="44" spans="3:23" x14ac:dyDescent="0.15">
      <c r="C44" s="438"/>
      <c r="E44" s="438"/>
      <c r="F44" s="438"/>
      <c r="G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T44" s="438"/>
      <c r="U44" s="438"/>
      <c r="V44" s="438"/>
      <c r="W44" s="438"/>
    </row>
    <row r="45" spans="3:23" x14ac:dyDescent="0.15">
      <c r="C45" s="438"/>
      <c r="E45" s="438"/>
      <c r="F45" s="438"/>
      <c r="G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T45" s="438"/>
      <c r="U45" s="438"/>
      <c r="V45" s="438"/>
      <c r="W45" s="438"/>
    </row>
    <row r="46" spans="3:23" x14ac:dyDescent="0.15">
      <c r="C46" s="438"/>
      <c r="E46" s="438"/>
      <c r="F46" s="438"/>
      <c r="G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T46" s="438"/>
      <c r="U46" s="438"/>
      <c r="V46" s="438"/>
      <c r="W46" s="438"/>
    </row>
    <row r="47" spans="3:23" x14ac:dyDescent="0.15">
      <c r="C47" s="438"/>
      <c r="E47" s="438"/>
      <c r="F47" s="438"/>
      <c r="G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T47" s="438"/>
      <c r="U47" s="438"/>
      <c r="V47" s="438"/>
      <c r="W47" s="438"/>
    </row>
    <row r="48" spans="3:23" x14ac:dyDescent="0.15">
      <c r="C48" s="438"/>
      <c r="E48" s="438"/>
      <c r="F48" s="438"/>
      <c r="G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T48" s="438"/>
      <c r="U48" s="438"/>
      <c r="V48" s="438"/>
      <c r="W48" s="438"/>
    </row>
    <row r="49" spans="3:23" x14ac:dyDescent="0.15">
      <c r="C49" s="438"/>
      <c r="E49" s="438"/>
      <c r="F49" s="438"/>
      <c r="G49" s="438"/>
      <c r="I49" s="438"/>
      <c r="J49" s="438"/>
      <c r="K49" s="438"/>
      <c r="L49" s="438"/>
      <c r="M49" s="438"/>
      <c r="N49" s="438"/>
      <c r="O49" s="438"/>
      <c r="P49" s="438"/>
      <c r="Q49" s="438"/>
      <c r="R49" s="438"/>
      <c r="T49" s="438"/>
      <c r="U49" s="438"/>
      <c r="V49" s="438"/>
      <c r="W49" s="438"/>
    </row>
    <row r="50" spans="3:23" x14ac:dyDescent="0.15">
      <c r="C50" s="438"/>
      <c r="E50" s="438"/>
      <c r="F50" s="438"/>
      <c r="G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T50" s="438"/>
      <c r="U50" s="438"/>
      <c r="V50" s="438"/>
      <c r="W50" s="438"/>
    </row>
    <row r="51" spans="3:23" x14ac:dyDescent="0.15">
      <c r="C51" s="438"/>
      <c r="E51" s="438"/>
      <c r="F51" s="438"/>
      <c r="G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T51" s="438"/>
      <c r="U51" s="438"/>
      <c r="V51" s="438"/>
      <c r="W51" s="438"/>
    </row>
    <row r="52" spans="3:23" x14ac:dyDescent="0.15">
      <c r="C52" s="438"/>
      <c r="E52" s="438"/>
      <c r="F52" s="438"/>
      <c r="G52" s="438"/>
      <c r="I52" s="438"/>
      <c r="J52" s="438"/>
      <c r="K52" s="438"/>
      <c r="L52" s="438"/>
      <c r="M52" s="438"/>
      <c r="N52" s="438"/>
      <c r="O52" s="438"/>
      <c r="P52" s="438"/>
      <c r="Q52" s="438"/>
      <c r="R52" s="438"/>
      <c r="T52" s="438"/>
      <c r="U52" s="438"/>
      <c r="V52" s="438"/>
      <c r="W52" s="438"/>
    </row>
    <row r="53" spans="3:23" x14ac:dyDescent="0.15">
      <c r="C53" s="438"/>
      <c r="E53" s="438"/>
      <c r="F53" s="438"/>
      <c r="G53" s="438"/>
      <c r="I53" s="438"/>
      <c r="J53" s="438"/>
      <c r="K53" s="438"/>
      <c r="L53" s="438"/>
      <c r="M53" s="438"/>
      <c r="N53" s="438"/>
      <c r="O53" s="438"/>
      <c r="P53" s="438"/>
      <c r="Q53" s="438"/>
      <c r="R53" s="438"/>
      <c r="T53" s="438"/>
      <c r="U53" s="438"/>
      <c r="V53" s="438"/>
      <c r="W53" s="438"/>
    </row>
    <row r="54" spans="3:23" x14ac:dyDescent="0.15">
      <c r="C54" s="438"/>
      <c r="E54" s="438"/>
      <c r="F54" s="438"/>
      <c r="G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T54" s="438"/>
      <c r="U54" s="438"/>
      <c r="V54" s="438"/>
      <c r="W54" s="438"/>
    </row>
    <row r="55" spans="3:23" x14ac:dyDescent="0.15">
      <c r="C55" s="438"/>
      <c r="E55" s="438"/>
      <c r="F55" s="438"/>
      <c r="G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T55" s="438"/>
      <c r="U55" s="438"/>
      <c r="V55" s="438"/>
      <c r="W55" s="438"/>
    </row>
    <row r="56" spans="3:23" x14ac:dyDescent="0.15">
      <c r="C56" s="438"/>
      <c r="E56" s="438"/>
      <c r="F56" s="438"/>
      <c r="G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T56" s="438"/>
      <c r="U56" s="438"/>
      <c r="V56" s="438"/>
      <c r="W56" s="438"/>
    </row>
    <row r="57" spans="3:23" x14ac:dyDescent="0.15">
      <c r="C57" s="438"/>
      <c r="E57" s="438"/>
      <c r="F57" s="438"/>
      <c r="G57" s="438"/>
      <c r="I57" s="438"/>
      <c r="J57" s="438"/>
      <c r="K57" s="438"/>
      <c r="L57" s="438"/>
      <c r="M57" s="438"/>
      <c r="N57" s="438"/>
      <c r="O57" s="438"/>
      <c r="P57" s="438"/>
      <c r="Q57" s="438"/>
      <c r="R57" s="438"/>
      <c r="T57" s="438"/>
      <c r="U57" s="438"/>
      <c r="V57" s="438"/>
      <c r="W57" s="438"/>
    </row>
    <row r="58" spans="3:23" x14ac:dyDescent="0.15">
      <c r="C58" s="438"/>
      <c r="E58" s="438"/>
      <c r="F58" s="438"/>
      <c r="G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T58" s="438"/>
      <c r="U58" s="438"/>
      <c r="V58" s="438"/>
      <c r="W58" s="438"/>
    </row>
    <row r="59" spans="3:23" x14ac:dyDescent="0.15">
      <c r="C59" s="438"/>
      <c r="E59" s="438"/>
      <c r="F59" s="438"/>
      <c r="G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T59" s="438"/>
      <c r="U59" s="438"/>
      <c r="V59" s="438"/>
      <c r="W59" s="438"/>
    </row>
    <row r="60" spans="3:23" x14ac:dyDescent="0.15">
      <c r="C60" s="438"/>
      <c r="E60" s="438"/>
      <c r="F60" s="438"/>
      <c r="G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T60" s="438"/>
      <c r="U60" s="438"/>
      <c r="V60" s="438"/>
      <c r="W60" s="438"/>
    </row>
    <row r="61" spans="3:23" x14ac:dyDescent="0.15">
      <c r="C61" s="438"/>
      <c r="E61" s="438"/>
      <c r="F61" s="438"/>
      <c r="G61" s="438"/>
      <c r="I61" s="438"/>
      <c r="J61" s="438"/>
      <c r="K61" s="438"/>
      <c r="L61" s="438"/>
      <c r="M61" s="438"/>
      <c r="N61" s="438"/>
      <c r="O61" s="438"/>
      <c r="P61" s="438"/>
      <c r="Q61" s="438"/>
      <c r="R61" s="438"/>
      <c r="T61" s="438"/>
      <c r="U61" s="438"/>
      <c r="V61" s="438"/>
      <c r="W61" s="438"/>
    </row>
    <row r="62" spans="3:23" x14ac:dyDescent="0.15">
      <c r="C62" s="438"/>
      <c r="E62" s="438"/>
      <c r="F62" s="438"/>
      <c r="G62" s="438"/>
      <c r="I62" s="438"/>
      <c r="J62" s="438"/>
      <c r="K62" s="438"/>
      <c r="L62" s="438"/>
      <c r="M62" s="438"/>
      <c r="N62" s="438"/>
      <c r="O62" s="438"/>
      <c r="P62" s="438"/>
      <c r="Q62" s="438"/>
      <c r="R62" s="438"/>
      <c r="T62" s="438"/>
      <c r="U62" s="438"/>
      <c r="V62" s="438"/>
      <c r="W62" s="438"/>
    </row>
    <row r="63" spans="3:23" x14ac:dyDescent="0.15">
      <c r="C63" s="438"/>
      <c r="E63" s="438"/>
      <c r="F63" s="438"/>
      <c r="G63" s="438"/>
      <c r="I63" s="438"/>
      <c r="J63" s="438"/>
      <c r="K63" s="438"/>
      <c r="L63" s="438"/>
      <c r="M63" s="438"/>
      <c r="N63" s="438"/>
      <c r="O63" s="438"/>
      <c r="P63" s="438"/>
      <c r="Q63" s="438"/>
      <c r="R63" s="438"/>
      <c r="T63" s="438"/>
      <c r="U63" s="438"/>
      <c r="V63" s="438"/>
      <c r="W63" s="438"/>
    </row>
    <row r="64" spans="3:23" x14ac:dyDescent="0.15">
      <c r="C64" s="438"/>
      <c r="E64" s="438"/>
      <c r="F64" s="438"/>
      <c r="G64" s="438"/>
      <c r="I64" s="438"/>
      <c r="J64" s="438"/>
      <c r="K64" s="438"/>
      <c r="L64" s="438"/>
      <c r="M64" s="438"/>
      <c r="N64" s="438"/>
      <c r="O64" s="438"/>
      <c r="P64" s="438"/>
      <c r="Q64" s="438"/>
      <c r="R64" s="438"/>
      <c r="T64" s="438"/>
      <c r="U64" s="438"/>
      <c r="V64" s="438"/>
      <c r="W64" s="438"/>
    </row>
    <row r="65" spans="3:23" x14ac:dyDescent="0.15">
      <c r="C65" s="438"/>
      <c r="E65" s="438"/>
      <c r="F65" s="438"/>
      <c r="G65" s="438"/>
      <c r="I65" s="438"/>
      <c r="J65" s="438"/>
      <c r="K65" s="438"/>
      <c r="L65" s="438"/>
      <c r="M65" s="438"/>
      <c r="N65" s="438"/>
      <c r="O65" s="438"/>
      <c r="P65" s="438"/>
      <c r="Q65" s="438"/>
      <c r="R65" s="438"/>
      <c r="T65" s="438"/>
      <c r="U65" s="438"/>
      <c r="V65" s="438"/>
      <c r="W65" s="438"/>
    </row>
    <row r="66" spans="3:23" x14ac:dyDescent="0.15">
      <c r="C66" s="438"/>
      <c r="E66" s="438"/>
      <c r="F66" s="438"/>
      <c r="G66" s="438"/>
      <c r="I66" s="438"/>
      <c r="J66" s="438"/>
      <c r="K66" s="438"/>
      <c r="L66" s="438"/>
      <c r="M66" s="438"/>
      <c r="N66" s="438"/>
      <c r="O66" s="438"/>
      <c r="P66" s="438"/>
      <c r="Q66" s="438"/>
      <c r="R66" s="438"/>
      <c r="T66" s="438"/>
      <c r="U66" s="438"/>
      <c r="V66" s="438"/>
      <c r="W66" s="438"/>
    </row>
    <row r="67" spans="3:23" x14ac:dyDescent="0.15">
      <c r="C67" s="438"/>
      <c r="E67" s="438"/>
      <c r="F67" s="438"/>
      <c r="G67" s="438"/>
      <c r="I67" s="438"/>
      <c r="J67" s="438"/>
      <c r="K67" s="438"/>
      <c r="L67" s="438"/>
      <c r="M67" s="438"/>
      <c r="N67" s="438"/>
      <c r="O67" s="438"/>
      <c r="P67" s="438"/>
      <c r="Q67" s="438"/>
      <c r="R67" s="438"/>
      <c r="T67" s="438"/>
      <c r="U67" s="438"/>
      <c r="V67" s="438"/>
      <c r="W67" s="438"/>
    </row>
    <row r="68" spans="3:23" x14ac:dyDescent="0.15">
      <c r="C68" s="438"/>
      <c r="E68" s="438"/>
      <c r="F68" s="438"/>
      <c r="G68" s="438"/>
      <c r="I68" s="438"/>
      <c r="J68" s="438"/>
      <c r="K68" s="438"/>
      <c r="L68" s="438"/>
      <c r="M68" s="438"/>
      <c r="N68" s="438"/>
      <c r="O68" s="438"/>
      <c r="P68" s="438"/>
      <c r="Q68" s="438"/>
      <c r="R68" s="438"/>
      <c r="T68" s="438"/>
      <c r="U68" s="438"/>
      <c r="V68" s="438"/>
      <c r="W68" s="438"/>
    </row>
    <row r="69" spans="3:23" x14ac:dyDescent="0.15">
      <c r="C69" s="438"/>
      <c r="E69" s="438"/>
      <c r="F69" s="438"/>
      <c r="G69" s="438"/>
      <c r="I69" s="438"/>
      <c r="J69" s="438"/>
      <c r="K69" s="438"/>
      <c r="L69" s="438"/>
      <c r="M69" s="438"/>
      <c r="N69" s="438"/>
      <c r="O69" s="438"/>
      <c r="P69" s="438"/>
      <c r="Q69" s="438"/>
      <c r="R69" s="438"/>
      <c r="T69" s="438"/>
      <c r="U69" s="438"/>
      <c r="V69" s="438"/>
      <c r="W69" s="438"/>
    </row>
    <row r="70" spans="3:23" x14ac:dyDescent="0.15">
      <c r="C70" s="438"/>
      <c r="E70" s="438"/>
      <c r="F70" s="438"/>
      <c r="G70" s="438"/>
      <c r="I70" s="438"/>
      <c r="J70" s="438"/>
      <c r="K70" s="438"/>
      <c r="L70" s="438"/>
      <c r="M70" s="438"/>
      <c r="N70" s="438"/>
      <c r="O70" s="438"/>
      <c r="P70" s="438"/>
      <c r="Q70" s="438"/>
      <c r="R70" s="438"/>
      <c r="T70" s="438"/>
      <c r="U70" s="438"/>
      <c r="V70" s="438"/>
      <c r="W70" s="438"/>
    </row>
    <row r="71" spans="3:23" x14ac:dyDescent="0.15">
      <c r="C71" s="438"/>
      <c r="E71" s="438"/>
      <c r="F71" s="438"/>
      <c r="G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T71" s="438"/>
      <c r="U71" s="438"/>
      <c r="V71" s="438"/>
      <c r="W71" s="438"/>
    </row>
    <row r="72" spans="3:23" x14ac:dyDescent="0.15">
      <c r="C72" s="438"/>
      <c r="E72" s="438"/>
      <c r="F72" s="438"/>
      <c r="G72" s="438"/>
      <c r="I72" s="438"/>
      <c r="J72" s="438"/>
      <c r="K72" s="438"/>
      <c r="L72" s="438"/>
      <c r="M72" s="438"/>
      <c r="N72" s="438"/>
      <c r="O72" s="438"/>
      <c r="P72" s="438"/>
      <c r="Q72" s="438"/>
      <c r="R72" s="438"/>
      <c r="T72" s="438"/>
      <c r="U72" s="438"/>
      <c r="V72" s="438"/>
      <c r="W72" s="438"/>
    </row>
    <row r="73" spans="3:23" x14ac:dyDescent="0.15">
      <c r="C73" s="438"/>
      <c r="E73" s="438"/>
      <c r="F73" s="438"/>
      <c r="G73" s="438"/>
      <c r="I73" s="438"/>
      <c r="J73" s="438"/>
      <c r="K73" s="438"/>
      <c r="L73" s="438"/>
      <c r="M73" s="438"/>
      <c r="N73" s="438"/>
      <c r="O73" s="438"/>
      <c r="P73" s="438"/>
      <c r="Q73" s="438"/>
      <c r="R73" s="438"/>
      <c r="T73" s="438"/>
      <c r="U73" s="438"/>
      <c r="V73" s="438"/>
      <c r="W73" s="438"/>
    </row>
    <row r="74" spans="3:23" x14ac:dyDescent="0.15">
      <c r="C74" s="438"/>
      <c r="E74" s="438"/>
      <c r="F74" s="438"/>
      <c r="G74" s="438"/>
      <c r="I74" s="438"/>
      <c r="J74" s="438"/>
      <c r="K74" s="438"/>
      <c r="L74" s="438"/>
      <c r="M74" s="438"/>
      <c r="N74" s="438"/>
      <c r="O74" s="438"/>
      <c r="P74" s="438"/>
      <c r="Q74" s="438"/>
      <c r="R74" s="438"/>
      <c r="T74" s="438"/>
      <c r="U74" s="438"/>
      <c r="V74" s="438"/>
      <c r="W74" s="438"/>
    </row>
    <row r="75" spans="3:23" x14ac:dyDescent="0.15">
      <c r="C75" s="438"/>
      <c r="E75" s="438"/>
      <c r="F75" s="438"/>
      <c r="G75" s="438"/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T75" s="438"/>
      <c r="U75" s="438"/>
      <c r="V75" s="438"/>
      <c r="W75" s="438"/>
    </row>
    <row r="76" spans="3:23" x14ac:dyDescent="0.15">
      <c r="C76" s="438"/>
      <c r="E76" s="438"/>
      <c r="F76" s="438"/>
      <c r="G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T76" s="438"/>
      <c r="U76" s="438"/>
      <c r="V76" s="438"/>
      <c r="W76" s="438"/>
    </row>
    <row r="77" spans="3:23" x14ac:dyDescent="0.15">
      <c r="C77" s="438"/>
      <c r="E77" s="438"/>
      <c r="F77" s="438"/>
      <c r="G77" s="438"/>
      <c r="I77" s="438"/>
      <c r="J77" s="438"/>
      <c r="K77" s="438"/>
      <c r="L77" s="438"/>
      <c r="M77" s="438"/>
      <c r="N77" s="438"/>
      <c r="O77" s="438"/>
      <c r="P77" s="438"/>
      <c r="Q77" s="438"/>
      <c r="R77" s="438"/>
      <c r="T77" s="438"/>
      <c r="U77" s="438"/>
      <c r="V77" s="438"/>
      <c r="W77" s="438"/>
    </row>
    <row r="78" spans="3:23" x14ac:dyDescent="0.15">
      <c r="C78" s="438"/>
      <c r="E78" s="438"/>
      <c r="F78" s="438"/>
      <c r="G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T78" s="438"/>
      <c r="U78" s="438"/>
      <c r="V78" s="438"/>
      <c r="W78" s="438"/>
    </row>
    <row r="79" spans="3:23" x14ac:dyDescent="0.15">
      <c r="C79" s="438"/>
      <c r="E79" s="438"/>
      <c r="F79" s="438"/>
      <c r="G79" s="438"/>
      <c r="I79" s="438"/>
      <c r="J79" s="438"/>
      <c r="K79" s="438"/>
      <c r="L79" s="438"/>
      <c r="M79" s="438"/>
      <c r="N79" s="438"/>
      <c r="O79" s="438"/>
      <c r="P79" s="438"/>
      <c r="Q79" s="438"/>
      <c r="R79" s="438"/>
      <c r="T79" s="438"/>
      <c r="U79" s="438"/>
      <c r="V79" s="438"/>
      <c r="W79" s="438"/>
    </row>
    <row r="80" spans="3:23" x14ac:dyDescent="0.15">
      <c r="C80" s="438"/>
      <c r="E80" s="438"/>
      <c r="F80" s="438"/>
      <c r="G80" s="438"/>
      <c r="I80" s="438"/>
      <c r="J80" s="438"/>
      <c r="K80" s="438"/>
      <c r="L80" s="438"/>
      <c r="M80" s="438"/>
      <c r="N80" s="438"/>
      <c r="O80" s="438"/>
      <c r="P80" s="438"/>
      <c r="Q80" s="438"/>
      <c r="R80" s="438"/>
      <c r="T80" s="438"/>
      <c r="U80" s="438"/>
      <c r="V80" s="438"/>
      <c r="W80" s="438"/>
    </row>
    <row r="81" spans="3:23" x14ac:dyDescent="0.15">
      <c r="C81" s="438"/>
      <c r="E81" s="438"/>
      <c r="F81" s="438"/>
      <c r="G81" s="438"/>
      <c r="I81" s="438"/>
      <c r="J81" s="438"/>
      <c r="K81" s="438"/>
      <c r="L81" s="438"/>
      <c r="M81" s="438"/>
      <c r="N81" s="438"/>
      <c r="O81" s="438"/>
      <c r="P81" s="438"/>
      <c r="Q81" s="438"/>
      <c r="R81" s="438"/>
      <c r="T81" s="438"/>
      <c r="U81" s="438"/>
      <c r="V81" s="438"/>
      <c r="W81" s="438"/>
    </row>
    <row r="82" spans="3:23" x14ac:dyDescent="0.15">
      <c r="C82" s="438"/>
      <c r="E82" s="438"/>
      <c r="F82" s="438"/>
      <c r="G82" s="43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T82" s="438"/>
      <c r="U82" s="438"/>
      <c r="V82" s="438"/>
      <c r="W82" s="438"/>
    </row>
    <row r="83" spans="3:23" x14ac:dyDescent="0.15">
      <c r="C83" s="438"/>
      <c r="E83" s="438"/>
      <c r="F83" s="438"/>
      <c r="G83" s="438"/>
      <c r="I83" s="438"/>
      <c r="J83" s="438"/>
      <c r="K83" s="438"/>
      <c r="L83" s="438"/>
      <c r="M83" s="438"/>
      <c r="N83" s="438"/>
      <c r="O83" s="438"/>
      <c r="P83" s="438"/>
      <c r="Q83" s="438"/>
      <c r="R83" s="438"/>
      <c r="T83" s="438"/>
      <c r="U83" s="438"/>
      <c r="V83" s="438"/>
      <c r="W83" s="438"/>
    </row>
    <row r="84" spans="3:23" x14ac:dyDescent="0.15">
      <c r="C84" s="438"/>
      <c r="E84" s="438"/>
      <c r="F84" s="438"/>
      <c r="G84" s="438"/>
      <c r="I84" s="438"/>
      <c r="J84" s="438"/>
      <c r="K84" s="438"/>
      <c r="L84" s="438"/>
      <c r="M84" s="438"/>
      <c r="N84" s="438"/>
      <c r="O84" s="438"/>
      <c r="P84" s="438"/>
      <c r="Q84" s="438"/>
      <c r="R84" s="438"/>
      <c r="T84" s="438"/>
      <c r="U84" s="438"/>
      <c r="V84" s="438"/>
      <c r="W84" s="438"/>
    </row>
    <row r="85" spans="3:23" x14ac:dyDescent="0.15">
      <c r="C85" s="438"/>
      <c r="E85" s="438"/>
      <c r="F85" s="438"/>
      <c r="G85" s="438"/>
      <c r="I85" s="438"/>
      <c r="J85" s="438"/>
      <c r="K85" s="438"/>
      <c r="L85" s="438"/>
      <c r="M85" s="438"/>
      <c r="N85" s="438"/>
      <c r="O85" s="438"/>
      <c r="P85" s="438"/>
      <c r="Q85" s="438"/>
      <c r="R85" s="438"/>
      <c r="T85" s="438"/>
      <c r="U85" s="438"/>
      <c r="V85" s="438"/>
      <c r="W85" s="438"/>
    </row>
    <row r="86" spans="3:23" x14ac:dyDescent="0.15">
      <c r="C86" s="438"/>
      <c r="E86" s="438"/>
      <c r="F86" s="438"/>
      <c r="G86" s="438"/>
      <c r="I86" s="438"/>
      <c r="J86" s="438"/>
      <c r="K86" s="438"/>
      <c r="L86" s="438"/>
      <c r="M86" s="438"/>
      <c r="N86" s="438"/>
      <c r="O86" s="438"/>
      <c r="P86" s="438"/>
      <c r="Q86" s="438"/>
      <c r="R86" s="438"/>
      <c r="T86" s="438"/>
      <c r="U86" s="438"/>
      <c r="V86" s="438"/>
      <c r="W86" s="438"/>
    </row>
    <row r="87" spans="3:23" x14ac:dyDescent="0.15">
      <c r="C87" s="438"/>
      <c r="E87" s="438"/>
      <c r="F87" s="438"/>
      <c r="G87" s="438"/>
      <c r="I87" s="438"/>
      <c r="J87" s="438"/>
      <c r="K87" s="438"/>
      <c r="L87" s="438"/>
      <c r="M87" s="438"/>
      <c r="N87" s="438"/>
      <c r="O87" s="438"/>
      <c r="P87" s="438"/>
      <c r="Q87" s="438"/>
      <c r="R87" s="438"/>
      <c r="T87" s="438"/>
      <c r="U87" s="438"/>
      <c r="V87" s="438"/>
      <c r="W87" s="438"/>
    </row>
    <row r="88" spans="3:23" x14ac:dyDescent="0.15">
      <c r="C88" s="438"/>
      <c r="E88" s="438"/>
      <c r="F88" s="438"/>
      <c r="G88" s="438"/>
      <c r="I88" s="438"/>
      <c r="J88" s="438"/>
      <c r="K88" s="438"/>
      <c r="L88" s="438"/>
      <c r="M88" s="438"/>
      <c r="N88" s="438"/>
      <c r="O88" s="438"/>
      <c r="P88" s="438"/>
      <c r="Q88" s="438"/>
      <c r="R88" s="438"/>
      <c r="T88" s="438"/>
      <c r="U88" s="438"/>
      <c r="V88" s="438"/>
      <c r="W88" s="438"/>
    </row>
    <row r="89" spans="3:23" x14ac:dyDescent="0.15">
      <c r="C89" s="438"/>
      <c r="E89" s="438"/>
      <c r="F89" s="438"/>
      <c r="G89" s="438"/>
      <c r="I89" s="438"/>
      <c r="J89" s="438"/>
      <c r="K89" s="438"/>
      <c r="L89" s="438"/>
      <c r="M89" s="438"/>
      <c r="N89" s="438"/>
      <c r="O89" s="438"/>
      <c r="P89" s="438"/>
      <c r="Q89" s="438"/>
      <c r="R89" s="438"/>
      <c r="T89" s="438"/>
      <c r="U89" s="438"/>
      <c r="V89" s="438"/>
      <c r="W89" s="438"/>
    </row>
    <row r="90" spans="3:23" x14ac:dyDescent="0.15">
      <c r="C90" s="438"/>
      <c r="E90" s="438"/>
      <c r="F90" s="438"/>
      <c r="G90" s="438"/>
      <c r="I90" s="438"/>
      <c r="J90" s="438"/>
      <c r="K90" s="438"/>
      <c r="L90" s="438"/>
      <c r="M90" s="438"/>
      <c r="N90" s="438"/>
      <c r="O90" s="438"/>
      <c r="P90" s="438"/>
      <c r="Q90" s="438"/>
      <c r="R90" s="438"/>
      <c r="T90" s="438"/>
      <c r="U90" s="438"/>
      <c r="V90" s="438"/>
      <c r="W90" s="438"/>
    </row>
    <row r="91" spans="3:23" x14ac:dyDescent="0.15">
      <c r="C91" s="438"/>
      <c r="E91" s="438"/>
      <c r="F91" s="438"/>
      <c r="G91" s="438"/>
      <c r="I91" s="438"/>
      <c r="J91" s="438"/>
      <c r="K91" s="438"/>
      <c r="L91" s="438"/>
      <c r="M91" s="438"/>
      <c r="N91" s="438"/>
      <c r="O91" s="438"/>
      <c r="P91" s="438"/>
      <c r="Q91" s="438"/>
      <c r="R91" s="438"/>
      <c r="T91" s="438"/>
      <c r="U91" s="438"/>
      <c r="V91" s="438"/>
      <c r="W91" s="438"/>
    </row>
  </sheetData>
  <mergeCells count="14">
    <mergeCell ref="A1:G1"/>
    <mergeCell ref="I1:L1"/>
    <mergeCell ref="M1:R1"/>
    <mergeCell ref="T1:W1"/>
    <mergeCell ref="D3:G3"/>
    <mergeCell ref="J3:L3"/>
    <mergeCell ref="N3:P3"/>
    <mergeCell ref="Q3:R3"/>
    <mergeCell ref="T3:U3"/>
    <mergeCell ref="D4:G4"/>
    <mergeCell ref="J4:L4"/>
    <mergeCell ref="N4:P4"/>
    <mergeCell ref="Q4:R4"/>
    <mergeCell ref="T4:U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90" zoomScaleNormal="90" workbookViewId="0">
      <selection activeCell="A13" sqref="A13"/>
    </sheetView>
  </sheetViews>
  <sheetFormatPr defaultRowHeight="13.5" x14ac:dyDescent="0.15"/>
  <cols>
    <col min="1" max="1" width="9.77734375" style="608" customWidth="1"/>
    <col min="2" max="2" width="11.6640625" style="165" customWidth="1"/>
    <col min="3" max="7" width="11.6640625" style="608" customWidth="1"/>
    <col min="8" max="8" width="2.77734375" style="608" customWidth="1"/>
    <col min="9" max="11" width="8.88671875" style="608"/>
    <col min="12" max="13" width="8.88671875" style="609"/>
    <col min="14" max="14" width="8.88671875" style="55"/>
    <col min="15" max="16" width="8.88671875" style="165"/>
    <col min="17" max="17" width="10.5546875" style="608" customWidth="1"/>
    <col min="18" max="18" width="11" style="608" customWidth="1"/>
    <col min="19" max="19" width="10.21875" style="608" customWidth="1"/>
    <col min="20" max="20" width="11.88671875" style="608" customWidth="1"/>
    <col min="21" max="21" width="10.109375" style="608" customWidth="1"/>
    <col min="22" max="22" width="10.6640625" style="608" customWidth="1"/>
    <col min="23" max="23" width="10.88671875" style="608" customWidth="1"/>
    <col min="24" max="24" width="2.77734375" style="608" customWidth="1"/>
    <col min="25" max="25" width="9.88671875" style="608" customWidth="1"/>
    <col min="26" max="26" width="9.5546875" style="608" customWidth="1"/>
    <col min="27" max="27" width="10.5546875" style="608" customWidth="1"/>
    <col min="28" max="29" width="10.21875" style="608" customWidth="1"/>
    <col min="30" max="30" width="10" style="608" customWidth="1"/>
    <col min="31" max="16384" width="8.88671875" style="608"/>
  </cols>
  <sheetData>
    <row r="1" spans="1:32" s="493" customFormat="1" ht="45" customHeight="1" x14ac:dyDescent="0.25">
      <c r="A1" s="733" t="s">
        <v>295</v>
      </c>
      <c r="B1" s="733"/>
      <c r="C1" s="733"/>
      <c r="D1" s="733"/>
      <c r="E1" s="733"/>
      <c r="F1" s="733"/>
      <c r="G1" s="733"/>
      <c r="H1" s="581"/>
      <c r="I1" s="734" t="s">
        <v>296</v>
      </c>
      <c r="J1" s="734"/>
      <c r="K1" s="734"/>
      <c r="L1" s="734"/>
      <c r="M1" s="734"/>
      <c r="N1" s="734"/>
      <c r="O1" s="734"/>
      <c r="P1" s="734"/>
      <c r="Q1" s="733" t="s">
        <v>297</v>
      </c>
      <c r="R1" s="733"/>
      <c r="S1" s="733"/>
      <c r="T1" s="733"/>
      <c r="U1" s="733"/>
      <c r="V1" s="733"/>
      <c r="W1" s="733"/>
      <c r="Y1" s="734" t="s">
        <v>298</v>
      </c>
      <c r="Z1" s="734"/>
      <c r="AA1" s="734"/>
      <c r="AB1" s="734"/>
      <c r="AC1" s="734"/>
      <c r="AD1" s="734"/>
      <c r="AE1" s="734"/>
      <c r="AF1" s="734"/>
    </row>
    <row r="2" spans="1:32" s="485" customFormat="1" ht="25.5" customHeight="1" thickBot="1" x14ac:dyDescent="0.2">
      <c r="A2" s="582" t="s">
        <v>299</v>
      </c>
      <c r="B2" s="583"/>
      <c r="C2" s="584"/>
      <c r="D2" s="584"/>
      <c r="E2" s="584"/>
      <c r="F2" s="584"/>
      <c r="G2" s="584"/>
      <c r="I2" s="584"/>
      <c r="J2" s="584"/>
      <c r="K2" s="584"/>
      <c r="L2" s="585"/>
      <c r="M2" s="585"/>
      <c r="N2" s="586"/>
      <c r="O2" s="583"/>
      <c r="P2" s="587" t="s">
        <v>300</v>
      </c>
      <c r="Q2" s="582" t="s">
        <v>299</v>
      </c>
      <c r="R2" s="583"/>
      <c r="S2" s="588"/>
      <c r="T2" s="588"/>
      <c r="U2" s="588"/>
      <c r="V2" s="588"/>
      <c r="W2" s="588"/>
      <c r="X2" s="589"/>
      <c r="Y2" s="589"/>
      <c r="Z2" s="588"/>
      <c r="AA2" s="588"/>
      <c r="AB2" s="590"/>
      <c r="AC2" s="590"/>
      <c r="AD2" s="591"/>
      <c r="AE2" s="591"/>
      <c r="AF2" s="587" t="s">
        <v>301</v>
      </c>
    </row>
    <row r="3" spans="1:32" s="113" customFormat="1" ht="17.100000000000001" customHeight="1" thickTop="1" x14ac:dyDescent="0.15">
      <c r="A3" s="200"/>
      <c r="B3" s="729" t="s">
        <v>302</v>
      </c>
      <c r="C3" s="730"/>
      <c r="D3" s="729" t="s">
        <v>303</v>
      </c>
      <c r="E3" s="730"/>
      <c r="F3" s="729" t="s">
        <v>304</v>
      </c>
      <c r="G3" s="731"/>
      <c r="H3" s="196"/>
      <c r="I3" s="731" t="s">
        <v>305</v>
      </c>
      <c r="J3" s="730"/>
      <c r="K3" s="729" t="s">
        <v>306</v>
      </c>
      <c r="L3" s="730"/>
      <c r="M3" s="700" t="s">
        <v>307</v>
      </c>
      <c r="N3" s="735"/>
      <c r="O3" s="729" t="s">
        <v>308</v>
      </c>
      <c r="P3" s="731"/>
      <c r="Q3" s="200"/>
      <c r="R3" s="729" t="s">
        <v>309</v>
      </c>
      <c r="S3" s="730"/>
      <c r="T3" s="729" t="s">
        <v>310</v>
      </c>
      <c r="U3" s="730"/>
      <c r="V3" s="729" t="s">
        <v>311</v>
      </c>
      <c r="W3" s="731"/>
      <c r="X3" s="203"/>
      <c r="Y3" s="731" t="s">
        <v>312</v>
      </c>
      <c r="Z3" s="730"/>
      <c r="AA3" s="729" t="s">
        <v>313</v>
      </c>
      <c r="AB3" s="730"/>
      <c r="AC3" s="729" t="s">
        <v>314</v>
      </c>
      <c r="AD3" s="730"/>
      <c r="AE3" s="729" t="s">
        <v>315</v>
      </c>
      <c r="AF3" s="731"/>
    </row>
    <row r="4" spans="1:32" s="113" customFormat="1" ht="17.100000000000001" customHeight="1" x14ac:dyDescent="0.15">
      <c r="A4" s="200" t="s">
        <v>41</v>
      </c>
      <c r="B4" s="727" t="s">
        <v>316</v>
      </c>
      <c r="C4" s="728"/>
      <c r="D4" s="727" t="s">
        <v>317</v>
      </c>
      <c r="E4" s="728"/>
      <c r="F4" s="727" t="s">
        <v>318</v>
      </c>
      <c r="G4" s="696"/>
      <c r="H4" s="196"/>
      <c r="I4" s="696" t="s">
        <v>319</v>
      </c>
      <c r="J4" s="728"/>
      <c r="K4" s="727" t="s">
        <v>320</v>
      </c>
      <c r="L4" s="728"/>
      <c r="M4" s="698" t="s">
        <v>321</v>
      </c>
      <c r="N4" s="732"/>
      <c r="O4" s="727" t="s">
        <v>322</v>
      </c>
      <c r="P4" s="696"/>
      <c r="Q4" s="200" t="s">
        <v>41</v>
      </c>
      <c r="R4" s="727" t="s">
        <v>323</v>
      </c>
      <c r="S4" s="728"/>
      <c r="T4" s="727" t="s">
        <v>324</v>
      </c>
      <c r="U4" s="728"/>
      <c r="V4" s="727" t="s">
        <v>325</v>
      </c>
      <c r="W4" s="696"/>
      <c r="X4" s="203"/>
      <c r="Y4" s="696" t="s">
        <v>326</v>
      </c>
      <c r="Z4" s="728"/>
      <c r="AA4" s="727" t="s">
        <v>327</v>
      </c>
      <c r="AB4" s="728"/>
      <c r="AC4" s="727" t="s">
        <v>328</v>
      </c>
      <c r="AD4" s="728"/>
      <c r="AE4" s="727" t="s">
        <v>329</v>
      </c>
      <c r="AF4" s="696"/>
    </row>
    <row r="5" spans="1:32" s="113" customFormat="1" ht="17.100000000000001" customHeight="1" x14ac:dyDescent="0.15">
      <c r="A5" s="200" t="s">
        <v>330</v>
      </c>
      <c r="B5" s="592" t="s">
        <v>331</v>
      </c>
      <c r="C5" s="592" t="s">
        <v>332</v>
      </c>
      <c r="D5" s="592" t="s">
        <v>333</v>
      </c>
      <c r="E5" s="592" t="s">
        <v>332</v>
      </c>
      <c r="F5" s="592" t="s">
        <v>331</v>
      </c>
      <c r="G5" s="199" t="s">
        <v>332</v>
      </c>
      <c r="H5" s="196"/>
      <c r="I5" s="315" t="s">
        <v>331</v>
      </c>
      <c r="J5" s="592" t="s">
        <v>332</v>
      </c>
      <c r="K5" s="592" t="s">
        <v>331</v>
      </c>
      <c r="L5" s="592" t="s">
        <v>332</v>
      </c>
      <c r="M5" s="592" t="s">
        <v>333</v>
      </c>
      <c r="N5" s="592" t="s">
        <v>332</v>
      </c>
      <c r="O5" s="592" t="s">
        <v>333</v>
      </c>
      <c r="P5" s="199" t="s">
        <v>332</v>
      </c>
      <c r="Q5" s="200" t="s">
        <v>334</v>
      </c>
      <c r="R5" s="592" t="s">
        <v>331</v>
      </c>
      <c r="S5" s="592" t="s">
        <v>332</v>
      </c>
      <c r="T5" s="592" t="s">
        <v>335</v>
      </c>
      <c r="U5" s="592" t="s">
        <v>332</v>
      </c>
      <c r="V5" s="592" t="s">
        <v>331</v>
      </c>
      <c r="W5" s="199" t="s">
        <v>332</v>
      </c>
      <c r="X5" s="196"/>
      <c r="Y5" s="315" t="s">
        <v>331</v>
      </c>
      <c r="Z5" s="592" t="s">
        <v>332</v>
      </c>
      <c r="AA5" s="592" t="s">
        <v>331</v>
      </c>
      <c r="AB5" s="592" t="s">
        <v>336</v>
      </c>
      <c r="AC5" s="592" t="s">
        <v>335</v>
      </c>
      <c r="AD5" s="592" t="s">
        <v>332</v>
      </c>
      <c r="AE5" s="592" t="s">
        <v>331</v>
      </c>
      <c r="AF5" s="199" t="s">
        <v>332</v>
      </c>
    </row>
    <row r="6" spans="1:32" s="113" customFormat="1" ht="17.100000000000001" customHeight="1" x14ac:dyDescent="0.15">
      <c r="A6" s="194"/>
      <c r="B6" s="195" t="s">
        <v>337</v>
      </c>
      <c r="C6" s="195" t="s">
        <v>338</v>
      </c>
      <c r="D6" s="195" t="s">
        <v>337</v>
      </c>
      <c r="E6" s="195" t="s">
        <v>339</v>
      </c>
      <c r="F6" s="195" t="s">
        <v>337</v>
      </c>
      <c r="G6" s="193" t="s">
        <v>338</v>
      </c>
      <c r="H6" s="196"/>
      <c r="I6" s="194" t="s">
        <v>337</v>
      </c>
      <c r="J6" s="195" t="s">
        <v>338</v>
      </c>
      <c r="K6" s="195" t="s">
        <v>337</v>
      </c>
      <c r="L6" s="195" t="s">
        <v>338</v>
      </c>
      <c r="M6" s="195" t="s">
        <v>337</v>
      </c>
      <c r="N6" s="195" t="s">
        <v>340</v>
      </c>
      <c r="O6" s="195" t="s">
        <v>337</v>
      </c>
      <c r="P6" s="193" t="s">
        <v>338</v>
      </c>
      <c r="Q6" s="194"/>
      <c r="R6" s="195" t="s">
        <v>337</v>
      </c>
      <c r="S6" s="195" t="s">
        <v>338</v>
      </c>
      <c r="T6" s="195" t="s">
        <v>337</v>
      </c>
      <c r="U6" s="195" t="s">
        <v>338</v>
      </c>
      <c r="V6" s="195" t="s">
        <v>337</v>
      </c>
      <c r="W6" s="193" t="s">
        <v>340</v>
      </c>
      <c r="X6" s="196"/>
      <c r="Y6" s="194" t="s">
        <v>337</v>
      </c>
      <c r="Z6" s="195" t="s">
        <v>341</v>
      </c>
      <c r="AA6" s="195" t="s">
        <v>337</v>
      </c>
      <c r="AB6" s="195" t="s">
        <v>340</v>
      </c>
      <c r="AC6" s="195" t="s">
        <v>337</v>
      </c>
      <c r="AD6" s="195" t="s">
        <v>341</v>
      </c>
      <c r="AE6" s="195" t="s">
        <v>337</v>
      </c>
      <c r="AF6" s="193" t="s">
        <v>338</v>
      </c>
    </row>
    <row r="7" spans="1:32" s="596" customFormat="1" ht="39.75" customHeight="1" x14ac:dyDescent="0.15">
      <c r="A7" s="593">
        <v>2013</v>
      </c>
      <c r="B7" s="594">
        <v>1100</v>
      </c>
      <c r="C7" s="594">
        <v>31391</v>
      </c>
      <c r="D7" s="594">
        <v>1</v>
      </c>
      <c r="E7" s="594">
        <v>66</v>
      </c>
      <c r="F7" s="594">
        <v>36</v>
      </c>
      <c r="G7" s="594">
        <v>56450</v>
      </c>
      <c r="H7" s="594"/>
      <c r="I7" s="594">
        <v>23</v>
      </c>
      <c r="J7" s="594">
        <v>1020400</v>
      </c>
      <c r="K7" s="594">
        <v>5</v>
      </c>
      <c r="L7" s="594">
        <v>192</v>
      </c>
      <c r="M7" s="594">
        <v>120</v>
      </c>
      <c r="N7" s="594">
        <v>3331</v>
      </c>
      <c r="O7" s="595" t="s">
        <v>342</v>
      </c>
      <c r="P7" s="595" t="s">
        <v>343</v>
      </c>
      <c r="Q7" s="593">
        <v>2013</v>
      </c>
      <c r="R7" s="594">
        <v>15</v>
      </c>
      <c r="S7" s="594">
        <v>111</v>
      </c>
      <c r="T7" s="594">
        <v>8</v>
      </c>
      <c r="U7" s="594">
        <v>76</v>
      </c>
      <c r="V7" s="594">
        <v>432</v>
      </c>
      <c r="W7" s="594">
        <v>1273</v>
      </c>
      <c r="X7" s="594"/>
      <c r="Y7" s="594">
        <v>20</v>
      </c>
      <c r="Z7" s="594">
        <v>244532</v>
      </c>
      <c r="AA7" s="594">
        <v>3</v>
      </c>
      <c r="AB7" s="594">
        <v>29</v>
      </c>
      <c r="AC7" s="594" t="s">
        <v>101</v>
      </c>
      <c r="AD7" s="594" t="s">
        <v>101</v>
      </c>
      <c r="AE7" s="595">
        <v>51</v>
      </c>
      <c r="AF7" s="595">
        <v>3105</v>
      </c>
    </row>
    <row r="8" spans="1:32" s="596" customFormat="1" ht="39.75" customHeight="1" x14ac:dyDescent="0.15">
      <c r="A8" s="593">
        <v>2014</v>
      </c>
      <c r="B8" s="594">
        <v>992</v>
      </c>
      <c r="C8" s="594">
        <v>30628</v>
      </c>
      <c r="D8" s="594">
        <v>1</v>
      </c>
      <c r="E8" s="594">
        <v>82</v>
      </c>
      <c r="F8" s="594">
        <v>39</v>
      </c>
      <c r="G8" s="594">
        <v>55847</v>
      </c>
      <c r="H8" s="594"/>
      <c r="I8" s="594">
        <v>28</v>
      </c>
      <c r="J8" s="594">
        <v>906366</v>
      </c>
      <c r="K8" s="594">
        <v>5</v>
      </c>
      <c r="L8" s="594">
        <v>201</v>
      </c>
      <c r="M8" s="594">
        <v>117</v>
      </c>
      <c r="N8" s="594">
        <v>2784</v>
      </c>
      <c r="O8" s="595" t="s">
        <v>344</v>
      </c>
      <c r="P8" s="595" t="s">
        <v>342</v>
      </c>
      <c r="Q8" s="593">
        <v>2014</v>
      </c>
      <c r="R8" s="594">
        <v>12</v>
      </c>
      <c r="S8" s="594">
        <v>107</v>
      </c>
      <c r="T8" s="594">
        <v>41</v>
      </c>
      <c r="U8" s="594">
        <v>448</v>
      </c>
      <c r="V8" s="594">
        <v>795</v>
      </c>
      <c r="W8" s="594">
        <v>1999</v>
      </c>
      <c r="X8" s="594"/>
      <c r="Y8" s="594">
        <v>23</v>
      </c>
      <c r="Z8" s="594">
        <v>299335</v>
      </c>
      <c r="AA8" s="594">
        <v>4</v>
      </c>
      <c r="AB8" s="594">
        <v>19</v>
      </c>
      <c r="AC8" s="594">
        <v>3</v>
      </c>
      <c r="AD8" s="594">
        <v>15</v>
      </c>
      <c r="AE8" s="595">
        <v>46</v>
      </c>
      <c r="AF8" s="595">
        <v>3417</v>
      </c>
    </row>
    <row r="9" spans="1:32" s="596" customFormat="1" ht="39.75" customHeight="1" x14ac:dyDescent="0.15">
      <c r="A9" s="593">
        <v>2015</v>
      </c>
      <c r="B9" s="594">
        <v>929</v>
      </c>
      <c r="C9" s="594">
        <v>30342</v>
      </c>
      <c r="D9" s="594">
        <v>2</v>
      </c>
      <c r="E9" s="594">
        <v>65</v>
      </c>
      <c r="F9" s="594">
        <v>37</v>
      </c>
      <c r="G9" s="594">
        <v>48195</v>
      </c>
      <c r="H9" s="594"/>
      <c r="I9" s="594">
        <v>142</v>
      </c>
      <c r="J9" s="594">
        <v>924133</v>
      </c>
      <c r="K9" s="594">
        <v>8</v>
      </c>
      <c r="L9" s="594">
        <v>526</v>
      </c>
      <c r="M9" s="594">
        <v>101</v>
      </c>
      <c r="N9" s="594">
        <v>2432</v>
      </c>
      <c r="O9" s="595">
        <v>1</v>
      </c>
      <c r="P9" s="597">
        <v>6</v>
      </c>
      <c r="Q9" s="593">
        <v>2015</v>
      </c>
      <c r="R9" s="594">
        <v>14</v>
      </c>
      <c r="S9" s="594">
        <v>97</v>
      </c>
      <c r="T9" s="594">
        <v>17</v>
      </c>
      <c r="U9" s="594">
        <v>278</v>
      </c>
      <c r="V9" s="594">
        <v>789</v>
      </c>
      <c r="W9" s="594">
        <v>1916</v>
      </c>
      <c r="X9" s="594"/>
      <c r="Y9" s="594">
        <v>12</v>
      </c>
      <c r="Z9" s="594">
        <v>102113</v>
      </c>
      <c r="AA9" s="594">
        <v>3</v>
      </c>
      <c r="AB9" s="594">
        <v>8</v>
      </c>
      <c r="AC9" s="594">
        <v>2</v>
      </c>
      <c r="AD9" s="594">
        <v>11</v>
      </c>
      <c r="AE9" s="595">
        <v>70</v>
      </c>
      <c r="AF9" s="595">
        <v>3605</v>
      </c>
    </row>
    <row r="10" spans="1:32" s="596" customFormat="1" ht="39.75" customHeight="1" x14ac:dyDescent="0.15">
      <c r="A10" s="593">
        <v>2016</v>
      </c>
      <c r="B10" s="594">
        <v>905</v>
      </c>
      <c r="C10" s="594">
        <v>29634</v>
      </c>
      <c r="D10" s="594">
        <v>1</v>
      </c>
      <c r="E10" s="594">
        <v>61</v>
      </c>
      <c r="F10" s="594">
        <v>35</v>
      </c>
      <c r="G10" s="594">
        <v>45958</v>
      </c>
      <c r="H10" s="594"/>
      <c r="I10" s="594">
        <v>41</v>
      </c>
      <c r="J10" s="594">
        <v>1051727</v>
      </c>
      <c r="K10" s="598">
        <v>11</v>
      </c>
      <c r="L10" s="598">
        <v>443</v>
      </c>
      <c r="M10" s="594">
        <v>202</v>
      </c>
      <c r="N10" s="594">
        <v>3782</v>
      </c>
      <c r="O10" s="595" t="s">
        <v>344</v>
      </c>
      <c r="P10" s="595" t="s">
        <v>344</v>
      </c>
      <c r="Q10" s="593">
        <v>2016</v>
      </c>
      <c r="R10" s="594">
        <v>12</v>
      </c>
      <c r="S10" s="594">
        <v>100</v>
      </c>
      <c r="T10" s="594">
        <v>22</v>
      </c>
      <c r="U10" s="594">
        <v>366</v>
      </c>
      <c r="V10" s="594">
        <v>797</v>
      </c>
      <c r="W10" s="594">
        <v>2340</v>
      </c>
      <c r="X10" s="594"/>
      <c r="Y10" s="594">
        <v>13</v>
      </c>
      <c r="Z10" s="594">
        <v>124012</v>
      </c>
      <c r="AA10" s="594">
        <v>12</v>
      </c>
      <c r="AB10" s="594">
        <v>40</v>
      </c>
      <c r="AC10" s="594">
        <v>2</v>
      </c>
      <c r="AD10" s="594">
        <v>6</v>
      </c>
      <c r="AE10" s="595">
        <v>90</v>
      </c>
      <c r="AF10" s="595">
        <v>5424</v>
      </c>
    </row>
    <row r="11" spans="1:32" s="596" customFormat="1" ht="39.75" customHeight="1" x14ac:dyDescent="0.15">
      <c r="A11" s="593">
        <v>2017</v>
      </c>
      <c r="B11" s="594">
        <v>839</v>
      </c>
      <c r="C11" s="594">
        <v>28948</v>
      </c>
      <c r="D11" s="594">
        <v>2</v>
      </c>
      <c r="E11" s="594">
        <v>65</v>
      </c>
      <c r="F11" s="594">
        <v>30</v>
      </c>
      <c r="G11" s="594">
        <v>54324</v>
      </c>
      <c r="H11" s="594"/>
      <c r="I11" s="594">
        <v>27</v>
      </c>
      <c r="J11" s="594">
        <v>1236870</v>
      </c>
      <c r="K11" s="595">
        <v>12</v>
      </c>
      <c r="L11" s="595">
        <v>393</v>
      </c>
      <c r="M11" s="594">
        <v>177</v>
      </c>
      <c r="N11" s="594">
        <v>3353</v>
      </c>
      <c r="O11" s="595">
        <v>0</v>
      </c>
      <c r="P11" s="595">
        <v>0</v>
      </c>
      <c r="Q11" s="593">
        <v>2017</v>
      </c>
      <c r="R11" s="594">
        <v>10</v>
      </c>
      <c r="S11" s="594">
        <v>90</v>
      </c>
      <c r="T11" s="594">
        <v>12</v>
      </c>
      <c r="U11" s="594">
        <v>107</v>
      </c>
      <c r="V11" s="594">
        <v>778</v>
      </c>
      <c r="W11" s="594">
        <v>2223</v>
      </c>
      <c r="X11" s="594"/>
      <c r="Y11" s="594">
        <v>30</v>
      </c>
      <c r="Z11" s="594">
        <v>264075</v>
      </c>
      <c r="AA11" s="594">
        <v>25</v>
      </c>
      <c r="AB11" s="594">
        <v>84</v>
      </c>
      <c r="AC11" s="594">
        <v>19</v>
      </c>
      <c r="AD11" s="594">
        <v>46</v>
      </c>
      <c r="AE11" s="595">
        <v>93</v>
      </c>
      <c r="AF11" s="595">
        <v>6533</v>
      </c>
    </row>
    <row r="12" spans="1:32" s="596" customFormat="1" ht="39.75" customHeight="1" x14ac:dyDescent="0.15">
      <c r="A12" s="593">
        <v>2018</v>
      </c>
      <c r="B12" s="594">
        <v>873</v>
      </c>
      <c r="C12" s="594">
        <v>30234</v>
      </c>
      <c r="D12" s="594">
        <v>2</v>
      </c>
      <c r="E12" s="594">
        <v>71</v>
      </c>
      <c r="F12" s="594">
        <v>27</v>
      </c>
      <c r="G12" s="594">
        <v>35229</v>
      </c>
      <c r="H12" s="594"/>
      <c r="I12" s="594">
        <v>55</v>
      </c>
      <c r="J12" s="594">
        <v>988496</v>
      </c>
      <c r="K12" s="595">
        <f>SUM(K14:K20)</f>
        <v>0</v>
      </c>
      <c r="L12" s="595">
        <f>SUM(L14:L20)</f>
        <v>0</v>
      </c>
      <c r="M12" s="594">
        <v>179</v>
      </c>
      <c r="N12" s="594">
        <v>4083</v>
      </c>
      <c r="O12" s="595">
        <v>0</v>
      </c>
      <c r="P12" s="595">
        <v>0</v>
      </c>
      <c r="Q12" s="593">
        <v>2018</v>
      </c>
      <c r="R12" s="594">
        <v>8</v>
      </c>
      <c r="S12" s="594">
        <v>73</v>
      </c>
      <c r="T12" s="594">
        <v>14</v>
      </c>
      <c r="U12" s="594">
        <v>198</v>
      </c>
      <c r="V12" s="594">
        <v>943</v>
      </c>
      <c r="W12" s="594">
        <v>1890</v>
      </c>
      <c r="X12" s="594"/>
      <c r="Y12" s="594">
        <v>15</v>
      </c>
      <c r="Z12" s="594">
        <v>237022</v>
      </c>
      <c r="AA12" s="594">
        <v>4</v>
      </c>
      <c r="AB12" s="594">
        <v>14</v>
      </c>
      <c r="AC12" s="594">
        <v>3</v>
      </c>
      <c r="AD12" s="594">
        <v>10</v>
      </c>
      <c r="AE12" s="595">
        <v>154</v>
      </c>
      <c r="AF12" s="595">
        <v>7359</v>
      </c>
    </row>
    <row r="13" spans="1:32" s="602" customFormat="1" ht="39.75" customHeight="1" x14ac:dyDescent="0.15">
      <c r="A13" s="599">
        <v>2019</v>
      </c>
      <c r="B13" s="600">
        <v>794</v>
      </c>
      <c r="C13" s="600">
        <v>30118</v>
      </c>
      <c r="D13" s="600">
        <v>3</v>
      </c>
      <c r="E13" s="600">
        <v>82</v>
      </c>
      <c r="F13" s="600">
        <v>23</v>
      </c>
      <c r="G13" s="600">
        <v>35243</v>
      </c>
      <c r="H13" s="600"/>
      <c r="I13" s="600">
        <v>94</v>
      </c>
      <c r="J13" s="600">
        <v>1032159</v>
      </c>
      <c r="K13" s="601" t="s">
        <v>345</v>
      </c>
      <c r="L13" s="601" t="s">
        <v>345</v>
      </c>
      <c r="M13" s="600">
        <v>186</v>
      </c>
      <c r="N13" s="600">
        <v>5574</v>
      </c>
      <c r="O13" s="595" t="s">
        <v>346</v>
      </c>
      <c r="P13" s="595" t="s">
        <v>347</v>
      </c>
      <c r="Q13" s="599">
        <v>2019</v>
      </c>
      <c r="R13" s="600">
        <v>7</v>
      </c>
      <c r="S13" s="600">
        <v>66</v>
      </c>
      <c r="T13" s="600">
        <v>15</v>
      </c>
      <c r="U13" s="600">
        <v>124</v>
      </c>
      <c r="V13" s="600">
        <v>870</v>
      </c>
      <c r="W13" s="600">
        <v>2578</v>
      </c>
      <c r="X13" s="600"/>
      <c r="Y13" s="600">
        <v>11</v>
      </c>
      <c r="Z13" s="600">
        <v>187020</v>
      </c>
      <c r="AA13" s="600" t="s">
        <v>345</v>
      </c>
      <c r="AB13" s="600" t="s">
        <v>347</v>
      </c>
      <c r="AC13" s="600">
        <v>1</v>
      </c>
      <c r="AD13" s="600">
        <v>2</v>
      </c>
      <c r="AE13" s="601">
        <v>131</v>
      </c>
      <c r="AF13" s="601">
        <v>7682</v>
      </c>
    </row>
    <row r="14" spans="1:32" s="602" customFormat="1" ht="39.75" customHeight="1" x14ac:dyDescent="0.15">
      <c r="A14" s="603" t="s">
        <v>287</v>
      </c>
      <c r="B14" s="594">
        <v>157</v>
      </c>
      <c r="C14" s="594">
        <v>6880</v>
      </c>
      <c r="D14" s="595">
        <v>0</v>
      </c>
      <c r="E14" s="595">
        <v>0</v>
      </c>
      <c r="F14" s="594">
        <v>8</v>
      </c>
      <c r="G14" s="594">
        <v>11224</v>
      </c>
      <c r="H14" s="594"/>
      <c r="I14" s="594">
        <v>77</v>
      </c>
      <c r="J14" s="594">
        <v>75559</v>
      </c>
      <c r="K14" s="595" t="s">
        <v>345</v>
      </c>
      <c r="L14" s="595" t="s">
        <v>347</v>
      </c>
      <c r="M14" s="594">
        <v>41</v>
      </c>
      <c r="N14" s="594">
        <v>1060</v>
      </c>
      <c r="O14" s="595" t="s">
        <v>345</v>
      </c>
      <c r="P14" s="595" t="s">
        <v>345</v>
      </c>
      <c r="Q14" s="603" t="s">
        <v>287</v>
      </c>
      <c r="R14" s="594">
        <v>2</v>
      </c>
      <c r="S14" s="594">
        <v>15</v>
      </c>
      <c r="T14" s="594">
        <v>8</v>
      </c>
      <c r="U14" s="594">
        <v>89</v>
      </c>
      <c r="V14" s="594">
        <v>157</v>
      </c>
      <c r="W14" s="594">
        <v>437</v>
      </c>
      <c r="X14" s="594"/>
      <c r="Y14" s="595">
        <v>3</v>
      </c>
      <c r="Z14" s="595">
        <v>22020</v>
      </c>
      <c r="AA14" s="595" t="s">
        <v>347</v>
      </c>
      <c r="AB14" s="595" t="s">
        <v>345</v>
      </c>
      <c r="AC14" s="595">
        <v>1</v>
      </c>
      <c r="AD14" s="595">
        <v>2</v>
      </c>
      <c r="AE14" s="595">
        <v>18</v>
      </c>
      <c r="AF14" s="595">
        <v>1466</v>
      </c>
    </row>
    <row r="15" spans="1:32" s="602" customFormat="1" ht="39.75" customHeight="1" x14ac:dyDescent="0.15">
      <c r="A15" s="603" t="s">
        <v>288</v>
      </c>
      <c r="B15" s="604">
        <v>114</v>
      </c>
      <c r="C15" s="604">
        <v>3369</v>
      </c>
      <c r="D15" s="595">
        <v>0</v>
      </c>
      <c r="E15" s="595">
        <v>0</v>
      </c>
      <c r="F15" s="604">
        <v>2</v>
      </c>
      <c r="G15" s="604">
        <v>2470</v>
      </c>
      <c r="H15" s="604"/>
      <c r="I15" s="604">
        <v>7</v>
      </c>
      <c r="J15" s="604">
        <v>500000</v>
      </c>
      <c r="K15" s="595" t="s">
        <v>347</v>
      </c>
      <c r="L15" s="595" t="s">
        <v>345</v>
      </c>
      <c r="M15" s="604">
        <v>40</v>
      </c>
      <c r="N15" s="604">
        <v>556</v>
      </c>
      <c r="O15" s="595" t="s">
        <v>346</v>
      </c>
      <c r="P15" s="595" t="s">
        <v>347</v>
      </c>
      <c r="Q15" s="218" t="s">
        <v>288</v>
      </c>
      <c r="R15" s="595">
        <v>0</v>
      </c>
      <c r="S15" s="595">
        <v>0</v>
      </c>
      <c r="T15" s="595">
        <v>0</v>
      </c>
      <c r="U15" s="595">
        <v>0</v>
      </c>
      <c r="V15" s="604">
        <v>145</v>
      </c>
      <c r="W15" s="604">
        <v>686</v>
      </c>
      <c r="X15" s="604"/>
      <c r="Y15" s="604">
        <v>2</v>
      </c>
      <c r="Z15" s="604">
        <v>60000</v>
      </c>
      <c r="AA15" s="595" t="s">
        <v>345</v>
      </c>
      <c r="AB15" s="595" t="s">
        <v>345</v>
      </c>
      <c r="AC15" s="595" t="s">
        <v>345</v>
      </c>
      <c r="AD15" s="595" t="s">
        <v>345</v>
      </c>
      <c r="AE15" s="403">
        <v>25</v>
      </c>
      <c r="AF15" s="403">
        <v>994</v>
      </c>
    </row>
    <row r="16" spans="1:32" s="602" customFormat="1" ht="39.75" customHeight="1" x14ac:dyDescent="0.15">
      <c r="A16" s="603" t="s">
        <v>348</v>
      </c>
      <c r="B16" s="604">
        <v>115</v>
      </c>
      <c r="C16" s="604">
        <v>4922</v>
      </c>
      <c r="D16" s="595">
        <v>0</v>
      </c>
      <c r="E16" s="595">
        <v>0</v>
      </c>
      <c r="F16" s="604">
        <v>2</v>
      </c>
      <c r="G16" s="604">
        <v>9000</v>
      </c>
      <c r="H16" s="604"/>
      <c r="I16" s="604">
        <v>1</v>
      </c>
      <c r="J16" s="604">
        <v>50000</v>
      </c>
      <c r="K16" s="595" t="s">
        <v>346</v>
      </c>
      <c r="L16" s="595" t="s">
        <v>347</v>
      </c>
      <c r="M16" s="604">
        <v>39</v>
      </c>
      <c r="N16" s="604">
        <v>1910</v>
      </c>
      <c r="O16" s="595" t="s">
        <v>346</v>
      </c>
      <c r="P16" s="595" t="s">
        <v>346</v>
      </c>
      <c r="Q16" s="218" t="s">
        <v>349</v>
      </c>
      <c r="R16" s="604">
        <v>0</v>
      </c>
      <c r="S16" s="604">
        <v>0</v>
      </c>
      <c r="T16" s="604">
        <v>0</v>
      </c>
      <c r="U16" s="604">
        <v>0</v>
      </c>
      <c r="V16" s="604">
        <v>117</v>
      </c>
      <c r="W16" s="604">
        <v>124</v>
      </c>
      <c r="X16" s="604"/>
      <c r="Y16" s="604">
        <v>3</v>
      </c>
      <c r="Z16" s="604">
        <v>35000</v>
      </c>
      <c r="AA16" s="595" t="s">
        <v>350</v>
      </c>
      <c r="AB16" s="595" t="s">
        <v>347</v>
      </c>
      <c r="AC16" s="595" t="s">
        <v>345</v>
      </c>
      <c r="AD16" s="595" t="s">
        <v>347</v>
      </c>
      <c r="AE16" s="403">
        <v>50</v>
      </c>
      <c r="AF16" s="403">
        <v>2147</v>
      </c>
    </row>
    <row r="17" spans="1:32" s="602" customFormat="1" ht="39.75" customHeight="1" x14ac:dyDescent="0.15">
      <c r="A17" s="603" t="s">
        <v>351</v>
      </c>
      <c r="B17" s="604">
        <v>121</v>
      </c>
      <c r="C17" s="604">
        <v>3583</v>
      </c>
      <c r="D17" s="595">
        <v>0</v>
      </c>
      <c r="E17" s="595">
        <v>0</v>
      </c>
      <c r="F17" s="604">
        <v>2</v>
      </c>
      <c r="G17" s="604">
        <v>2584</v>
      </c>
      <c r="H17" s="604"/>
      <c r="I17" s="604">
        <v>3</v>
      </c>
      <c r="J17" s="604">
        <v>132000</v>
      </c>
      <c r="K17" s="595" t="s">
        <v>347</v>
      </c>
      <c r="L17" s="595" t="s">
        <v>347</v>
      </c>
      <c r="M17" s="604">
        <v>12</v>
      </c>
      <c r="N17" s="604">
        <v>222</v>
      </c>
      <c r="O17" s="595" t="s">
        <v>347</v>
      </c>
      <c r="P17" s="595" t="s">
        <v>347</v>
      </c>
      <c r="Q17" s="218" t="s">
        <v>352</v>
      </c>
      <c r="R17" s="604">
        <v>1</v>
      </c>
      <c r="S17" s="604">
        <v>7</v>
      </c>
      <c r="T17" s="604">
        <v>4</v>
      </c>
      <c r="U17" s="604">
        <v>19</v>
      </c>
      <c r="V17" s="604">
        <v>152</v>
      </c>
      <c r="W17" s="604">
        <v>517</v>
      </c>
      <c r="X17" s="604"/>
      <c r="Y17" s="595">
        <v>0</v>
      </c>
      <c r="Z17" s="595">
        <v>0</v>
      </c>
      <c r="AA17" s="595" t="s">
        <v>345</v>
      </c>
      <c r="AB17" s="595" t="s">
        <v>347</v>
      </c>
      <c r="AC17" s="595" t="s">
        <v>346</v>
      </c>
      <c r="AD17" s="595" t="s">
        <v>347</v>
      </c>
      <c r="AE17" s="403">
        <v>15</v>
      </c>
      <c r="AF17" s="403">
        <v>710</v>
      </c>
    </row>
    <row r="18" spans="1:32" s="602" customFormat="1" ht="39.75" customHeight="1" x14ac:dyDescent="0.15">
      <c r="A18" s="603" t="s">
        <v>353</v>
      </c>
      <c r="B18" s="604">
        <v>73</v>
      </c>
      <c r="C18" s="604">
        <v>2312</v>
      </c>
      <c r="D18" s="595">
        <v>0</v>
      </c>
      <c r="E18" s="595">
        <v>0</v>
      </c>
      <c r="F18" s="604">
        <v>3</v>
      </c>
      <c r="G18" s="604">
        <v>3565</v>
      </c>
      <c r="H18" s="604"/>
      <c r="I18" s="604">
        <v>0</v>
      </c>
      <c r="J18" s="604">
        <v>0</v>
      </c>
      <c r="K18" s="595" t="s">
        <v>345</v>
      </c>
      <c r="L18" s="595" t="s">
        <v>347</v>
      </c>
      <c r="M18" s="604">
        <v>18</v>
      </c>
      <c r="N18" s="604">
        <v>930</v>
      </c>
      <c r="O18" s="595" t="s">
        <v>347</v>
      </c>
      <c r="P18" s="595" t="s">
        <v>347</v>
      </c>
      <c r="Q18" s="218" t="s">
        <v>354</v>
      </c>
      <c r="R18" s="604">
        <v>4</v>
      </c>
      <c r="S18" s="604">
        <v>44</v>
      </c>
      <c r="T18" s="604">
        <v>3</v>
      </c>
      <c r="U18" s="604">
        <v>16</v>
      </c>
      <c r="V18" s="604">
        <v>135</v>
      </c>
      <c r="W18" s="604">
        <v>279</v>
      </c>
      <c r="X18" s="604"/>
      <c r="Y18" s="604">
        <v>0</v>
      </c>
      <c r="Z18" s="604">
        <v>0</v>
      </c>
      <c r="AA18" s="604" t="s">
        <v>347</v>
      </c>
      <c r="AB18" s="604" t="s">
        <v>347</v>
      </c>
      <c r="AC18" s="604" t="s">
        <v>346</v>
      </c>
      <c r="AD18" s="604" t="s">
        <v>347</v>
      </c>
      <c r="AE18" s="403">
        <v>8</v>
      </c>
      <c r="AF18" s="403">
        <v>1008</v>
      </c>
    </row>
    <row r="19" spans="1:32" s="602" customFormat="1" ht="39.75" customHeight="1" x14ac:dyDescent="0.15">
      <c r="A19" s="603" t="s">
        <v>355</v>
      </c>
      <c r="B19" s="604">
        <v>149</v>
      </c>
      <c r="C19" s="604">
        <v>6838</v>
      </c>
      <c r="D19" s="595">
        <v>0</v>
      </c>
      <c r="E19" s="595">
        <v>0</v>
      </c>
      <c r="F19" s="604">
        <v>4</v>
      </c>
      <c r="G19" s="604">
        <v>4400</v>
      </c>
      <c r="H19" s="604"/>
      <c r="I19" s="604">
        <v>4</v>
      </c>
      <c r="J19" s="604">
        <v>76600</v>
      </c>
      <c r="K19" s="595" t="s">
        <v>345</v>
      </c>
      <c r="L19" s="595" t="s">
        <v>346</v>
      </c>
      <c r="M19" s="604">
        <v>23</v>
      </c>
      <c r="N19" s="604">
        <v>825</v>
      </c>
      <c r="O19" s="595" t="s">
        <v>347</v>
      </c>
      <c r="P19" s="595" t="s">
        <v>345</v>
      </c>
      <c r="Q19" s="218" t="s">
        <v>356</v>
      </c>
      <c r="R19" s="604">
        <v>0</v>
      </c>
      <c r="S19" s="604">
        <v>0</v>
      </c>
      <c r="T19" s="604">
        <v>0</v>
      </c>
      <c r="U19" s="604">
        <v>0</v>
      </c>
      <c r="V19" s="604">
        <v>140</v>
      </c>
      <c r="W19" s="604">
        <v>440</v>
      </c>
      <c r="X19" s="604"/>
      <c r="Y19" s="595">
        <v>1</v>
      </c>
      <c r="Z19" s="595">
        <v>20000</v>
      </c>
      <c r="AA19" s="595" t="s">
        <v>347</v>
      </c>
      <c r="AB19" s="595" t="s">
        <v>346</v>
      </c>
      <c r="AC19" s="595" t="s">
        <v>345</v>
      </c>
      <c r="AD19" s="595" t="s">
        <v>345</v>
      </c>
      <c r="AE19" s="403">
        <v>8</v>
      </c>
      <c r="AF19" s="403">
        <v>935</v>
      </c>
    </row>
    <row r="20" spans="1:32" s="602" customFormat="1" ht="39.75" customHeight="1" thickBot="1" x14ac:dyDescent="0.2">
      <c r="A20" s="605" t="s">
        <v>357</v>
      </c>
      <c r="B20" s="606">
        <v>65</v>
      </c>
      <c r="C20" s="606">
        <v>2214</v>
      </c>
      <c r="D20" s="606">
        <v>3</v>
      </c>
      <c r="E20" s="606">
        <v>82</v>
      </c>
      <c r="F20" s="606">
        <v>2</v>
      </c>
      <c r="G20" s="606">
        <v>2000</v>
      </c>
      <c r="H20" s="594"/>
      <c r="I20" s="606">
        <v>2</v>
      </c>
      <c r="J20" s="606">
        <v>198000</v>
      </c>
      <c r="K20" s="607" t="s">
        <v>347</v>
      </c>
      <c r="L20" s="607" t="s">
        <v>345</v>
      </c>
      <c r="M20" s="606">
        <v>13</v>
      </c>
      <c r="N20" s="606">
        <v>71</v>
      </c>
      <c r="O20" s="607" t="s">
        <v>347</v>
      </c>
      <c r="P20" s="607" t="s">
        <v>347</v>
      </c>
      <c r="Q20" s="605" t="s">
        <v>357</v>
      </c>
      <c r="R20" s="606">
        <v>0</v>
      </c>
      <c r="S20" s="606">
        <v>0</v>
      </c>
      <c r="T20" s="607">
        <v>0</v>
      </c>
      <c r="U20" s="607">
        <v>0</v>
      </c>
      <c r="V20" s="606">
        <v>24</v>
      </c>
      <c r="W20" s="606">
        <v>95</v>
      </c>
      <c r="X20" s="594"/>
      <c r="Y20" s="607">
        <v>2</v>
      </c>
      <c r="Z20" s="607">
        <v>50000</v>
      </c>
      <c r="AA20" s="607" t="s">
        <v>346</v>
      </c>
      <c r="AB20" s="607" t="s">
        <v>347</v>
      </c>
      <c r="AC20" s="607" t="s">
        <v>345</v>
      </c>
      <c r="AD20" s="607" t="s">
        <v>347</v>
      </c>
      <c r="AE20" s="607">
        <v>7</v>
      </c>
      <c r="AF20" s="607">
        <v>422</v>
      </c>
    </row>
    <row r="21" spans="1:32" ht="15.75" customHeight="1" thickTop="1" x14ac:dyDescent="0.15">
      <c r="A21" s="67" t="s">
        <v>358</v>
      </c>
      <c r="N21" s="610"/>
      <c r="O21" s="610"/>
      <c r="P21" s="611"/>
      <c r="Q21" s="67" t="s">
        <v>358</v>
      </c>
      <c r="R21" s="165"/>
      <c r="AB21" s="609"/>
      <c r="AC21" s="609"/>
      <c r="AD21" s="610"/>
      <c r="AE21" s="610"/>
      <c r="AF21" s="610"/>
    </row>
    <row r="22" spans="1:32" ht="20.25" customHeight="1" x14ac:dyDescent="0.15">
      <c r="N22" s="610"/>
      <c r="O22" s="610"/>
      <c r="P22" s="611"/>
    </row>
    <row r="23" spans="1:32" ht="20.25" customHeight="1" x14ac:dyDescent="0.15">
      <c r="B23" s="608"/>
      <c r="L23" s="608"/>
      <c r="M23" s="608"/>
      <c r="N23" s="608"/>
      <c r="O23" s="608"/>
      <c r="P23" s="608"/>
    </row>
    <row r="24" spans="1:32" ht="11.25" x14ac:dyDescent="0.15">
      <c r="B24" s="608"/>
      <c r="L24" s="608"/>
      <c r="M24" s="608"/>
      <c r="N24" s="608"/>
      <c r="O24" s="608"/>
      <c r="P24" s="608"/>
    </row>
    <row r="25" spans="1:32" ht="11.25" x14ac:dyDescent="0.15">
      <c r="B25" s="608"/>
      <c r="L25" s="608"/>
      <c r="M25" s="608"/>
      <c r="N25" s="608"/>
      <c r="O25" s="608"/>
      <c r="P25" s="608"/>
    </row>
    <row r="26" spans="1:32" ht="11.25" x14ac:dyDescent="0.15">
      <c r="B26" s="608"/>
      <c r="L26" s="608"/>
      <c r="M26" s="608"/>
      <c r="N26" s="608"/>
      <c r="O26" s="608"/>
      <c r="P26" s="608"/>
    </row>
  </sheetData>
  <mergeCells count="32">
    <mergeCell ref="AA3:AB3"/>
    <mergeCell ref="A1:G1"/>
    <mergeCell ref="I1:P1"/>
    <mergeCell ref="Q1:W1"/>
    <mergeCell ref="Y1:AF1"/>
    <mergeCell ref="B3:C3"/>
    <mergeCell ref="D3:E3"/>
    <mergeCell ref="F3:G3"/>
    <mergeCell ref="I3:J3"/>
    <mergeCell ref="K3:L3"/>
    <mergeCell ref="M3:N3"/>
    <mergeCell ref="AE4:AF4"/>
    <mergeCell ref="AC3:AD3"/>
    <mergeCell ref="AE3:AF3"/>
    <mergeCell ref="B4:C4"/>
    <mergeCell ref="D4:E4"/>
    <mergeCell ref="F4:G4"/>
    <mergeCell ref="I4:J4"/>
    <mergeCell ref="K4:L4"/>
    <mergeCell ref="M4:N4"/>
    <mergeCell ref="O4:P4"/>
    <mergeCell ref="R4:S4"/>
    <mergeCell ref="O3:P3"/>
    <mergeCell ref="R3:S3"/>
    <mergeCell ref="T3:U3"/>
    <mergeCell ref="V3:W3"/>
    <mergeCell ref="Y3:Z3"/>
    <mergeCell ref="T4:U4"/>
    <mergeCell ref="V4:W4"/>
    <mergeCell ref="Y4:Z4"/>
    <mergeCell ref="AA4:AB4"/>
    <mergeCell ref="AC4:AD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11" zoomScale="90" zoomScaleNormal="90" workbookViewId="0">
      <selection activeCell="A13" sqref="A13"/>
    </sheetView>
  </sheetViews>
  <sheetFormatPr defaultRowHeight="13.5" x14ac:dyDescent="0.15"/>
  <cols>
    <col min="1" max="2" width="18.21875" style="51" customWidth="1"/>
    <col min="3" max="4" width="18.21875" style="55" customWidth="1"/>
    <col min="5" max="5" width="2.77734375" style="54" customWidth="1"/>
    <col min="6" max="7" width="25.21875" style="53" customWidth="1"/>
    <col min="8" max="8" width="25.21875" style="52" customWidth="1"/>
    <col min="9" max="9" width="8.21875" style="51" customWidth="1"/>
    <col min="10" max="16384" width="8.88671875" style="51"/>
  </cols>
  <sheetData>
    <row r="1" spans="1:16" s="93" customFormat="1" ht="45" customHeight="1" x14ac:dyDescent="0.25">
      <c r="A1" s="645" t="s">
        <v>47</v>
      </c>
      <c r="B1" s="645"/>
      <c r="C1" s="645"/>
      <c r="D1" s="645"/>
      <c r="E1" s="94"/>
      <c r="F1" s="646" t="s">
        <v>46</v>
      </c>
      <c r="G1" s="646"/>
      <c r="H1" s="646"/>
    </row>
    <row r="2" spans="1:16" s="75" customFormat="1" ht="25.5" customHeight="1" thickBot="1" x14ac:dyDescent="0.2">
      <c r="A2" s="92" t="s">
        <v>45</v>
      </c>
      <c r="B2" s="91"/>
      <c r="C2" s="91"/>
      <c r="D2" s="91"/>
      <c r="F2" s="91"/>
      <c r="G2" s="91"/>
      <c r="H2" s="91" t="s">
        <v>44</v>
      </c>
    </row>
    <row r="3" spans="1:16" s="75" customFormat="1" ht="16.5" customHeight="1" thickTop="1" x14ac:dyDescent="0.15">
      <c r="A3" s="90"/>
      <c r="B3" s="90" t="s">
        <v>43</v>
      </c>
      <c r="C3" s="89"/>
      <c r="D3" s="88"/>
      <c r="E3" s="79"/>
      <c r="F3" s="647" t="s">
        <v>42</v>
      </c>
      <c r="G3" s="647"/>
      <c r="H3" s="647"/>
    </row>
    <row r="4" spans="1:16" s="75" customFormat="1" ht="15.95" customHeight="1" x14ac:dyDescent="0.15">
      <c r="A4" s="84" t="s">
        <v>41</v>
      </c>
      <c r="B4" s="84"/>
      <c r="C4" s="86" t="s">
        <v>38</v>
      </c>
      <c r="D4" s="87" t="s">
        <v>40</v>
      </c>
      <c r="E4" s="79"/>
      <c r="F4" s="87" t="s">
        <v>39</v>
      </c>
      <c r="G4" s="86" t="s">
        <v>38</v>
      </c>
      <c r="H4" s="85" t="s">
        <v>37</v>
      </c>
    </row>
    <row r="5" spans="1:16" s="75" customFormat="1" ht="15.95" customHeight="1" x14ac:dyDescent="0.15">
      <c r="A5" s="84" t="s">
        <v>36</v>
      </c>
      <c r="B5" s="84"/>
      <c r="C5" s="83"/>
      <c r="D5" s="79"/>
      <c r="E5" s="79"/>
      <c r="F5" s="79"/>
      <c r="G5" s="82"/>
      <c r="H5" s="81"/>
    </row>
    <row r="6" spans="1:16" s="75" customFormat="1" ht="15.95" customHeight="1" x14ac:dyDescent="0.15">
      <c r="A6" s="78"/>
      <c r="B6" s="78" t="s">
        <v>35</v>
      </c>
      <c r="C6" s="80" t="s">
        <v>34</v>
      </c>
      <c r="D6" s="77" t="s">
        <v>33</v>
      </c>
      <c r="E6" s="79"/>
      <c r="F6" s="78" t="s">
        <v>17</v>
      </c>
      <c r="G6" s="77" t="s">
        <v>32</v>
      </c>
      <c r="H6" s="76" t="s">
        <v>31</v>
      </c>
    </row>
    <row r="7" spans="1:16" s="67" customFormat="1" ht="99.75" customHeight="1" x14ac:dyDescent="0.15">
      <c r="A7" s="74">
        <v>2013</v>
      </c>
      <c r="B7" s="72">
        <f>SUM(C7:D7)</f>
        <v>7167</v>
      </c>
      <c r="C7" s="72">
        <v>3583</v>
      </c>
      <c r="D7" s="72">
        <v>3584</v>
      </c>
      <c r="E7" s="72"/>
      <c r="F7" s="71">
        <f>SUM(G7:H7)</f>
        <v>1.6303457688808007</v>
      </c>
      <c r="G7" s="71">
        <f>C7/'[3]1.농가및농가인구'!B10</f>
        <v>0.81505914467697904</v>
      </c>
      <c r="H7" s="71">
        <f>D7/'[3]1.농가및농가인구'!B10</f>
        <v>0.8152866242038217</v>
      </c>
    </row>
    <row r="8" spans="1:16" s="67" customFormat="1" ht="99.75" customHeight="1" x14ac:dyDescent="0.15">
      <c r="A8" s="73">
        <v>2014</v>
      </c>
      <c r="B8" s="72">
        <f>C8+D8</f>
        <v>7226</v>
      </c>
      <c r="C8" s="72">
        <v>3470</v>
      </c>
      <c r="D8" s="72">
        <v>3756</v>
      </c>
      <c r="E8" s="72"/>
      <c r="F8" s="71">
        <f>SUM(G8:H8)</f>
        <v>0.69374039938556065</v>
      </c>
      <c r="G8" s="71">
        <v>0.33314132104454686</v>
      </c>
      <c r="H8" s="71">
        <v>0.36059907834101385</v>
      </c>
    </row>
    <row r="9" spans="1:16" s="67" customFormat="1" ht="99.75" customHeight="1" x14ac:dyDescent="0.15">
      <c r="A9" s="73">
        <v>2015</v>
      </c>
      <c r="B9" s="72">
        <v>7400</v>
      </c>
      <c r="C9" s="72">
        <v>3894</v>
      </c>
      <c r="D9" s="72">
        <v>3506</v>
      </c>
      <c r="E9" s="72"/>
      <c r="F9" s="71">
        <v>1.4895330112721417</v>
      </c>
      <c r="G9" s="71">
        <v>0.78381642512077299</v>
      </c>
      <c r="H9" s="71">
        <v>0.70571658615136867</v>
      </c>
    </row>
    <row r="10" spans="1:16" s="63" customFormat="1" ht="99.75" customHeight="1" x14ac:dyDescent="0.15">
      <c r="A10" s="70">
        <v>2016</v>
      </c>
      <c r="B10" s="69">
        <v>7092</v>
      </c>
      <c r="C10" s="69">
        <v>3119</v>
      </c>
      <c r="D10" s="69">
        <v>3973</v>
      </c>
      <c r="E10" s="69"/>
      <c r="F10" s="68">
        <v>1.17</v>
      </c>
      <c r="G10" s="68">
        <v>0.51</v>
      </c>
      <c r="H10" s="68">
        <v>0.66438127090301002</v>
      </c>
    </row>
    <row r="11" spans="1:16" s="63" customFormat="1" ht="99.75" customHeight="1" x14ac:dyDescent="0.15">
      <c r="A11" s="70">
        <v>2017</v>
      </c>
      <c r="B11" s="69">
        <v>7799</v>
      </c>
      <c r="C11" s="69">
        <v>3084</v>
      </c>
      <c r="D11" s="69">
        <v>4715</v>
      </c>
      <c r="E11" s="69"/>
      <c r="F11" s="68">
        <v>1.4</v>
      </c>
      <c r="G11" s="68">
        <v>0.71</v>
      </c>
      <c r="H11" s="68">
        <v>0.69</v>
      </c>
    </row>
    <row r="12" spans="1:16" s="67" customFormat="1" ht="99.75" customHeight="1" x14ac:dyDescent="0.15">
      <c r="A12" s="70">
        <v>2018</v>
      </c>
      <c r="B12" s="69">
        <f>SUM(C12:D12)</f>
        <v>6955</v>
      </c>
      <c r="C12" s="69">
        <v>2925</v>
      </c>
      <c r="D12" s="69">
        <v>4030</v>
      </c>
      <c r="E12" s="69"/>
      <c r="F12" s="68">
        <f>SUM(G12:H12)</f>
        <v>1.1499999999999999</v>
      </c>
      <c r="G12" s="68">
        <v>0.48</v>
      </c>
      <c r="H12" s="68">
        <v>0.67</v>
      </c>
    </row>
    <row r="13" spans="1:16" s="63" customFormat="1" ht="99.75" customHeight="1" x14ac:dyDescent="0.15">
      <c r="A13" s="66">
        <v>2019</v>
      </c>
      <c r="B13" s="65">
        <v>7713</v>
      </c>
      <c r="C13" s="65">
        <v>4195</v>
      </c>
      <c r="D13" s="65">
        <v>3518</v>
      </c>
      <c r="E13" s="65"/>
      <c r="F13" s="64">
        <v>1.2748760330578512</v>
      </c>
      <c r="G13" s="64">
        <v>0.69338842975206616</v>
      </c>
      <c r="H13" s="64">
        <v>0.58148760330578508</v>
      </c>
    </row>
    <row r="14" spans="1:16" s="58" customFormat="1" ht="12" customHeight="1" x14ac:dyDescent="0.15">
      <c r="A14" s="62" t="s">
        <v>30</v>
      </c>
      <c r="B14" s="44"/>
      <c r="C14" s="44"/>
      <c r="D14" s="44"/>
      <c r="E14" s="45"/>
      <c r="F14" s="46"/>
      <c r="G14" s="44"/>
      <c r="H14" s="46"/>
      <c r="I14" s="61"/>
      <c r="J14" s="59"/>
      <c r="K14" s="59"/>
      <c r="L14" s="59"/>
      <c r="M14" s="59"/>
      <c r="N14" s="60"/>
      <c r="O14" s="60"/>
      <c r="P14" s="59"/>
    </row>
    <row r="15" spans="1:16" x14ac:dyDescent="0.15">
      <c r="A15" s="48"/>
      <c r="B15" s="48"/>
      <c r="C15" s="49"/>
      <c r="D15" s="49"/>
      <c r="E15" s="50"/>
      <c r="F15" s="57"/>
      <c r="G15" s="57"/>
      <c r="H15" s="56"/>
    </row>
    <row r="16" spans="1:16" x14ac:dyDescent="0.15">
      <c r="A16" s="48"/>
      <c r="B16" s="48"/>
      <c r="C16" s="49"/>
      <c r="D16" s="49"/>
      <c r="E16" s="50"/>
      <c r="F16" s="57"/>
      <c r="G16" s="57"/>
      <c r="H16" s="56"/>
    </row>
  </sheetData>
  <mergeCells count="3">
    <mergeCell ref="A1:D1"/>
    <mergeCell ref="F1:H1"/>
    <mergeCell ref="F3:H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4" workbookViewId="0">
      <selection activeCell="A13" sqref="A13"/>
    </sheetView>
  </sheetViews>
  <sheetFormatPr defaultColWidth="13.33203125" defaultRowHeight="13.5" x14ac:dyDescent="0.15"/>
  <cols>
    <col min="1" max="1" width="15" style="51" customWidth="1"/>
    <col min="2" max="2" width="44.33203125" style="95" customWidth="1"/>
    <col min="3" max="3" width="2.77734375" style="96" customWidth="1"/>
    <col min="4" max="4" width="29.5546875" style="95" customWidth="1"/>
    <col min="5" max="5" width="33.77734375" style="95" customWidth="1"/>
    <col min="6" max="16384" width="13.33203125" style="51"/>
  </cols>
  <sheetData>
    <row r="1" spans="1:16" s="93" customFormat="1" ht="45" customHeight="1" x14ac:dyDescent="0.25">
      <c r="A1" s="646" t="s">
        <v>59</v>
      </c>
      <c r="B1" s="646"/>
      <c r="C1" s="125"/>
      <c r="D1" s="648" t="s">
        <v>58</v>
      </c>
      <c r="E1" s="648"/>
    </row>
    <row r="2" spans="1:16" s="67" customFormat="1" ht="25.5" customHeight="1" thickBot="1" x14ac:dyDescent="0.2">
      <c r="A2" s="3" t="s">
        <v>57</v>
      </c>
      <c r="B2" s="3"/>
      <c r="C2" s="124"/>
      <c r="D2" s="3"/>
      <c r="E2" s="123" t="s">
        <v>56</v>
      </c>
    </row>
    <row r="3" spans="1:16" s="113" customFormat="1" ht="16.5" customHeight="1" thickTop="1" x14ac:dyDescent="0.15">
      <c r="A3" s="9"/>
      <c r="B3" s="122" t="s">
        <v>55</v>
      </c>
      <c r="C3" s="116"/>
      <c r="D3" s="121" t="s">
        <v>54</v>
      </c>
      <c r="E3" s="120" t="s">
        <v>53</v>
      </c>
    </row>
    <row r="4" spans="1:16" s="113" customFormat="1" ht="16.5" customHeight="1" x14ac:dyDescent="0.15">
      <c r="A4" s="12" t="s">
        <v>41</v>
      </c>
      <c r="B4" s="118"/>
      <c r="C4" s="116"/>
      <c r="D4" s="26"/>
      <c r="E4" s="118"/>
    </row>
    <row r="5" spans="1:16" s="113" customFormat="1" ht="16.5" customHeight="1" x14ac:dyDescent="0.15">
      <c r="A5" s="12" t="s">
        <v>52</v>
      </c>
      <c r="B5" s="118" t="s">
        <v>51</v>
      </c>
      <c r="C5" s="116"/>
      <c r="D5" s="119"/>
      <c r="E5" s="118"/>
    </row>
    <row r="6" spans="1:16" s="113" customFormat="1" ht="16.5" customHeight="1" x14ac:dyDescent="0.15">
      <c r="A6" s="117"/>
      <c r="B6" s="114" t="s">
        <v>50</v>
      </c>
      <c r="C6" s="116"/>
      <c r="D6" s="115" t="s">
        <v>49</v>
      </c>
      <c r="E6" s="114" t="s">
        <v>48</v>
      </c>
    </row>
    <row r="7" spans="1:16" s="67" customFormat="1" ht="50.1" customHeight="1" x14ac:dyDescent="0.15">
      <c r="A7" s="110">
        <v>2013</v>
      </c>
      <c r="B7" s="109">
        <f>SUM(D7:E7)</f>
        <v>4060.6</v>
      </c>
      <c r="C7" s="112"/>
      <c r="D7" s="111">
        <v>3609</v>
      </c>
      <c r="E7" s="111">
        <v>451.6</v>
      </c>
    </row>
    <row r="8" spans="1:16" s="67" customFormat="1" ht="50.1" customHeight="1" x14ac:dyDescent="0.15">
      <c r="A8" s="110">
        <v>2014</v>
      </c>
      <c r="B8" s="109">
        <f>D8+E8</f>
        <v>4050.7</v>
      </c>
      <c r="C8" s="112"/>
      <c r="D8" s="111">
        <v>3599.1</v>
      </c>
      <c r="E8" s="111">
        <v>451.6</v>
      </c>
    </row>
    <row r="9" spans="1:16" s="67" customFormat="1" ht="50.1" customHeight="1" x14ac:dyDescent="0.15">
      <c r="A9" s="110">
        <v>2015</v>
      </c>
      <c r="B9" s="109">
        <v>4046.4</v>
      </c>
      <c r="C9" s="108"/>
      <c r="D9" s="107">
        <v>3594.8</v>
      </c>
      <c r="E9" s="107">
        <v>451.6</v>
      </c>
    </row>
    <row r="10" spans="1:16" s="63" customFormat="1" ht="50.1" customHeight="1" x14ac:dyDescent="0.15">
      <c r="A10" s="70">
        <v>2016</v>
      </c>
      <c r="B10" s="105">
        <v>3802.8</v>
      </c>
      <c r="C10" s="104"/>
      <c r="D10" s="103">
        <v>3120.3</v>
      </c>
      <c r="E10" s="103">
        <v>682.5</v>
      </c>
    </row>
    <row r="11" spans="1:16" s="63" customFormat="1" ht="50.1" customHeight="1" x14ac:dyDescent="0.15">
      <c r="A11" s="70">
        <v>2017</v>
      </c>
      <c r="B11" s="106">
        <f>D11+E11</f>
        <v>3802.8</v>
      </c>
      <c r="C11" s="104"/>
      <c r="D11" s="103">
        <v>3120.3</v>
      </c>
      <c r="E11" s="103">
        <v>682.5</v>
      </c>
    </row>
    <row r="12" spans="1:16" s="63" customFormat="1" ht="50.1" customHeight="1" x14ac:dyDescent="0.15">
      <c r="A12" s="70">
        <v>2018</v>
      </c>
      <c r="B12" s="105">
        <v>3785.6</v>
      </c>
      <c r="C12" s="104"/>
      <c r="D12" s="103">
        <v>3080</v>
      </c>
      <c r="E12" s="103">
        <v>705.6</v>
      </c>
    </row>
    <row r="13" spans="1:16" s="63" customFormat="1" ht="50.1" customHeight="1" x14ac:dyDescent="0.15">
      <c r="A13" s="66">
        <v>2019</v>
      </c>
      <c r="B13" s="102">
        <v>3785.6</v>
      </c>
      <c r="C13" s="101"/>
      <c r="D13" s="100">
        <v>3080</v>
      </c>
      <c r="E13" s="100">
        <v>705.6</v>
      </c>
    </row>
    <row r="14" spans="1:16" s="58" customFormat="1" ht="12" customHeight="1" x14ac:dyDescent="0.15">
      <c r="A14" s="62" t="s">
        <v>30</v>
      </c>
      <c r="B14" s="44"/>
      <c r="C14" s="45"/>
      <c r="D14" s="44"/>
      <c r="E14" s="44"/>
      <c r="F14" s="59"/>
      <c r="G14" s="60"/>
      <c r="H14" s="59"/>
      <c r="I14" s="61"/>
      <c r="J14" s="59"/>
      <c r="K14" s="59"/>
      <c r="L14" s="59"/>
      <c r="M14" s="59"/>
      <c r="N14" s="60"/>
      <c r="O14" s="60"/>
      <c r="P14" s="59"/>
    </row>
    <row r="15" spans="1:16" x14ac:dyDescent="0.15">
      <c r="A15" s="48"/>
      <c r="B15" s="99"/>
      <c r="C15" s="98"/>
      <c r="D15" s="99"/>
      <c r="E15" s="99"/>
    </row>
    <row r="16" spans="1:16" s="63" customFormat="1" ht="30" customHeight="1" x14ac:dyDescent="0.15">
      <c r="A16" s="29"/>
      <c r="B16" s="29"/>
      <c r="C16" s="29"/>
      <c r="D16" s="29"/>
      <c r="E16" s="29"/>
    </row>
    <row r="17" spans="1:5" x14ac:dyDescent="0.15">
      <c r="A17" s="48"/>
      <c r="B17" s="97"/>
      <c r="C17" s="98"/>
      <c r="D17" s="97"/>
      <c r="E17" s="97"/>
    </row>
  </sheetData>
  <mergeCells count="2">
    <mergeCell ref="A1:B1"/>
    <mergeCell ref="D1:E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85" zoomScaleNormal="85" workbookViewId="0">
      <selection activeCell="A13" sqref="A13"/>
    </sheetView>
  </sheetViews>
  <sheetFormatPr defaultRowHeight="13.5" x14ac:dyDescent="0.15"/>
  <cols>
    <col min="1" max="1" width="14.5546875" style="129" customWidth="1"/>
    <col min="2" max="3" width="11.21875" style="129" customWidth="1"/>
    <col min="4" max="4" width="11.21875" style="44" customWidth="1"/>
    <col min="5" max="5" width="11.21875" style="127" customWidth="1"/>
    <col min="6" max="6" width="11.21875" style="126" customWidth="1"/>
    <col min="7" max="7" width="11.21875" style="44" customWidth="1"/>
    <col min="8" max="8" width="2.77734375" style="128" customWidth="1"/>
    <col min="9" max="9" width="11.44140625" style="127" customWidth="1"/>
    <col min="10" max="10" width="11.44140625" style="126" customWidth="1"/>
    <col min="11" max="11" width="11.44140625" style="44" customWidth="1"/>
    <col min="12" max="12" width="11.44140625" style="127" customWidth="1"/>
    <col min="13" max="13" width="11.44140625" style="126" customWidth="1"/>
    <col min="14" max="14" width="11.44140625" style="44" customWidth="1"/>
    <col min="15" max="16" width="8.88671875" style="48"/>
    <col min="17" max="17" width="5.33203125" style="48" customWidth="1"/>
    <col min="18" max="16384" width="8.88671875" style="48"/>
  </cols>
  <sheetData>
    <row r="1" spans="1:24" s="2" customFormat="1" ht="45" customHeight="1" x14ac:dyDescent="0.25">
      <c r="A1" s="649" t="s">
        <v>88</v>
      </c>
      <c r="B1" s="649"/>
      <c r="C1" s="649"/>
      <c r="D1" s="649"/>
      <c r="E1" s="650"/>
      <c r="F1" s="649"/>
      <c r="G1" s="649"/>
      <c r="H1" s="164"/>
      <c r="I1" s="651" t="s">
        <v>87</v>
      </c>
      <c r="J1" s="651"/>
      <c r="K1" s="651"/>
      <c r="L1" s="651"/>
      <c r="M1" s="651"/>
      <c r="N1" s="651"/>
      <c r="X1" s="48"/>
    </row>
    <row r="2" spans="1:24" s="8" customFormat="1" ht="25.5" customHeight="1" thickBot="1" x14ac:dyDescent="0.2">
      <c r="A2" s="62" t="s">
        <v>86</v>
      </c>
      <c r="B2" s="62"/>
      <c r="C2" s="62"/>
      <c r="D2" s="161"/>
      <c r="E2" s="163"/>
      <c r="F2" s="11"/>
      <c r="G2" s="161"/>
      <c r="H2" s="162"/>
      <c r="I2" s="160"/>
      <c r="J2" s="11"/>
      <c r="K2" s="161"/>
      <c r="L2" s="160"/>
      <c r="M2" s="11"/>
      <c r="N2" s="159" t="s">
        <v>85</v>
      </c>
    </row>
    <row r="3" spans="1:24" s="11" customFormat="1" ht="16.5" customHeight="1" thickTop="1" x14ac:dyDescent="0.15">
      <c r="A3" s="9" t="s">
        <v>84</v>
      </c>
      <c r="B3" s="652" t="s">
        <v>83</v>
      </c>
      <c r="C3" s="653"/>
      <c r="D3" s="654" t="s">
        <v>82</v>
      </c>
      <c r="E3" s="655"/>
      <c r="F3" s="656" t="s">
        <v>81</v>
      </c>
      <c r="G3" s="656"/>
      <c r="H3" s="151"/>
      <c r="I3" s="657" t="s">
        <v>80</v>
      </c>
      <c r="J3" s="658"/>
      <c r="K3" s="654" t="s">
        <v>79</v>
      </c>
      <c r="L3" s="655"/>
      <c r="M3" s="652" t="s">
        <v>78</v>
      </c>
      <c r="N3" s="656"/>
    </row>
    <row r="4" spans="1:24" s="11" customFormat="1" ht="15.95" customHeight="1" x14ac:dyDescent="0.15">
      <c r="A4" s="12" t="s">
        <v>77</v>
      </c>
      <c r="B4" s="157" t="s">
        <v>76</v>
      </c>
      <c r="C4" s="12" t="s">
        <v>75</v>
      </c>
      <c r="D4" s="157" t="s">
        <v>76</v>
      </c>
      <c r="E4" s="12" t="s">
        <v>75</v>
      </c>
      <c r="F4" s="158" t="s">
        <v>76</v>
      </c>
      <c r="G4" s="151" t="s">
        <v>75</v>
      </c>
      <c r="H4" s="151"/>
      <c r="I4" s="12" t="s">
        <v>76</v>
      </c>
      <c r="J4" s="12" t="s">
        <v>75</v>
      </c>
      <c r="K4" s="157" t="s">
        <v>76</v>
      </c>
      <c r="L4" s="12" t="s">
        <v>75</v>
      </c>
      <c r="M4" s="12" t="s">
        <v>76</v>
      </c>
      <c r="N4" s="156" t="s">
        <v>75</v>
      </c>
    </row>
    <row r="5" spans="1:24" s="11" customFormat="1" ht="15.95" customHeight="1" x14ac:dyDescent="0.15">
      <c r="A5" s="12" t="s">
        <v>74</v>
      </c>
      <c r="B5" s="26"/>
      <c r="C5" s="12"/>
      <c r="D5" s="155"/>
      <c r="E5" s="12"/>
      <c r="F5" s="26"/>
      <c r="G5" s="151"/>
      <c r="H5" s="151"/>
      <c r="I5" s="26"/>
      <c r="J5" s="12"/>
      <c r="K5" s="155"/>
      <c r="L5" s="12"/>
      <c r="M5" s="26"/>
      <c r="N5" s="154"/>
    </row>
    <row r="6" spans="1:24" s="11" customFormat="1" ht="15.95" customHeight="1" x14ac:dyDescent="0.15">
      <c r="A6" s="19" t="s">
        <v>16</v>
      </c>
      <c r="B6" s="115" t="s">
        <v>73</v>
      </c>
      <c r="C6" s="117" t="s">
        <v>72</v>
      </c>
      <c r="D6" s="150" t="s">
        <v>73</v>
      </c>
      <c r="E6" s="153" t="s">
        <v>72</v>
      </c>
      <c r="F6" s="115" t="s">
        <v>73</v>
      </c>
      <c r="G6" s="152" t="s">
        <v>72</v>
      </c>
      <c r="H6" s="151"/>
      <c r="I6" s="115" t="s">
        <v>73</v>
      </c>
      <c r="J6" s="117" t="s">
        <v>72</v>
      </c>
      <c r="K6" s="150" t="s">
        <v>73</v>
      </c>
      <c r="L6" s="117" t="s">
        <v>72</v>
      </c>
      <c r="M6" s="115" t="s">
        <v>73</v>
      </c>
      <c r="N6" s="149" t="s">
        <v>72</v>
      </c>
    </row>
    <row r="7" spans="1:24" s="142" customFormat="1" ht="41.25" customHeight="1" x14ac:dyDescent="0.15">
      <c r="A7" s="143">
        <v>2013</v>
      </c>
      <c r="B7" s="132">
        <v>3159.4</v>
      </c>
      <c r="C7" s="132">
        <v>16082.899999999998</v>
      </c>
      <c r="D7" s="136">
        <v>3058</v>
      </c>
      <c r="E7" s="136">
        <v>15534</v>
      </c>
      <c r="F7" s="135" t="s">
        <v>71</v>
      </c>
      <c r="G7" s="135" t="s">
        <v>70</v>
      </c>
      <c r="H7" s="144"/>
      <c r="I7" s="132">
        <v>25.9</v>
      </c>
      <c r="J7" s="132">
        <v>84.399999999999991</v>
      </c>
      <c r="K7" s="132">
        <v>40.5</v>
      </c>
      <c r="L7" s="132">
        <v>63.199999999999996</v>
      </c>
      <c r="M7" s="132">
        <v>34.999999999999993</v>
      </c>
      <c r="N7" s="132">
        <v>401.30000000000007</v>
      </c>
    </row>
    <row r="8" spans="1:24" s="142" customFormat="1" ht="41.25" customHeight="1" x14ac:dyDescent="0.15">
      <c r="A8" s="143">
        <v>2014</v>
      </c>
      <c r="B8" s="132">
        <v>2988.3999999999996</v>
      </c>
      <c r="C8" s="132">
        <v>15566.7</v>
      </c>
      <c r="D8" s="147">
        <v>2873</v>
      </c>
      <c r="E8" s="147">
        <v>14938</v>
      </c>
      <c r="F8" s="148">
        <v>0.8</v>
      </c>
      <c r="G8" s="148">
        <v>2.4</v>
      </c>
      <c r="H8" s="144"/>
      <c r="I8" s="134">
        <v>25.700000000000003</v>
      </c>
      <c r="J8" s="134">
        <v>87.2</v>
      </c>
      <c r="K8" s="133">
        <v>53.7</v>
      </c>
      <c r="L8" s="133">
        <v>131.69999999999999</v>
      </c>
      <c r="M8" s="132">
        <v>35.200000000000003</v>
      </c>
      <c r="N8" s="132">
        <v>407.4</v>
      </c>
    </row>
    <row r="9" spans="1:24" s="142" customFormat="1" ht="41.25" customHeight="1" x14ac:dyDescent="0.15">
      <c r="A9" s="143">
        <v>2015</v>
      </c>
      <c r="B9" s="132">
        <v>2959.2</v>
      </c>
      <c r="C9" s="132">
        <v>15356</v>
      </c>
      <c r="D9" s="147">
        <v>2844</v>
      </c>
      <c r="E9" s="147">
        <v>14731</v>
      </c>
      <c r="F9" s="146">
        <v>0.8</v>
      </c>
      <c r="G9" s="146">
        <v>2.4</v>
      </c>
      <c r="H9" s="144"/>
      <c r="I9" s="134">
        <v>25.5</v>
      </c>
      <c r="J9" s="134">
        <v>85.7</v>
      </c>
      <c r="K9" s="133">
        <v>53.7</v>
      </c>
      <c r="L9" s="133">
        <v>130.4</v>
      </c>
      <c r="M9" s="132">
        <v>35.200000000000003</v>
      </c>
      <c r="N9" s="132">
        <v>406.5</v>
      </c>
    </row>
    <row r="10" spans="1:24" s="142" customFormat="1" ht="41.25" customHeight="1" x14ac:dyDescent="0.15">
      <c r="A10" s="143">
        <v>2016</v>
      </c>
      <c r="B10" s="132">
        <v>3007.7</v>
      </c>
      <c r="C10" s="132">
        <v>20156.2</v>
      </c>
      <c r="D10" s="136">
        <v>2749</v>
      </c>
      <c r="E10" s="136">
        <v>19325</v>
      </c>
      <c r="F10" s="145" t="s">
        <v>69</v>
      </c>
      <c r="G10" s="145" t="s">
        <v>68</v>
      </c>
      <c r="H10" s="144"/>
      <c r="I10" s="134">
        <v>40.700000000000003</v>
      </c>
      <c r="J10" s="134">
        <v>101.39999999999999</v>
      </c>
      <c r="K10" s="133">
        <v>184.89999999999998</v>
      </c>
      <c r="L10" s="133">
        <v>296.60000000000002</v>
      </c>
      <c r="M10" s="132">
        <v>32.699999999999996</v>
      </c>
      <c r="N10" s="132">
        <v>431.9</v>
      </c>
    </row>
    <row r="11" spans="1:24" s="142" customFormat="1" ht="41.25" customHeight="1" x14ac:dyDescent="0.15">
      <c r="A11" s="143">
        <v>2017</v>
      </c>
      <c r="B11" s="132">
        <v>3004.66</v>
      </c>
      <c r="C11" s="132">
        <v>20150.000000000004</v>
      </c>
      <c r="D11" s="132">
        <v>2747</v>
      </c>
      <c r="E11" s="132">
        <v>19319</v>
      </c>
      <c r="F11" s="132">
        <v>0.4</v>
      </c>
      <c r="G11" s="132">
        <v>1.3</v>
      </c>
      <c r="H11" s="144"/>
      <c r="I11" s="134">
        <v>40.299999999999997</v>
      </c>
      <c r="J11" s="134">
        <v>100.6</v>
      </c>
      <c r="K11" s="134">
        <v>183.9</v>
      </c>
      <c r="L11" s="134">
        <v>295.5</v>
      </c>
      <c r="M11" s="134">
        <v>33.059999999999995</v>
      </c>
      <c r="N11" s="134">
        <v>433.6</v>
      </c>
    </row>
    <row r="12" spans="1:24" s="142" customFormat="1" ht="41.25" customHeight="1" x14ac:dyDescent="0.15">
      <c r="A12" s="143">
        <v>2018</v>
      </c>
      <c r="B12" s="132">
        <v>2944.0200000000004</v>
      </c>
      <c r="C12" s="132">
        <v>58772.134769999997</v>
      </c>
      <c r="D12" s="132">
        <v>2622</v>
      </c>
      <c r="E12" s="132">
        <v>37260</v>
      </c>
      <c r="F12" s="132">
        <v>0.7</v>
      </c>
      <c r="G12" s="132">
        <v>2.8</v>
      </c>
      <c r="H12" s="132" t="s">
        <v>67</v>
      </c>
      <c r="I12" s="132">
        <v>107.1</v>
      </c>
      <c r="J12" s="132">
        <v>147.29999999999998</v>
      </c>
      <c r="K12" s="132">
        <v>158.64000000000001</v>
      </c>
      <c r="L12" s="132">
        <v>139.67477</v>
      </c>
      <c r="M12" s="132">
        <v>55.58</v>
      </c>
      <c r="N12" s="132">
        <v>21222.36</v>
      </c>
    </row>
    <row r="13" spans="1:24" s="139" customFormat="1" ht="41.25" customHeight="1" x14ac:dyDescent="0.15">
      <c r="A13" s="141">
        <v>2019</v>
      </c>
      <c r="B13" s="140">
        <v>2871.0200000000004</v>
      </c>
      <c r="C13" s="140">
        <v>13895.542599999999</v>
      </c>
      <c r="D13" s="140">
        <v>2522.4299999999998</v>
      </c>
      <c r="E13" s="140">
        <v>12889.61</v>
      </c>
      <c r="F13" s="140">
        <v>5.23</v>
      </c>
      <c r="G13" s="140">
        <v>24.927900000000005</v>
      </c>
      <c r="H13" s="140"/>
      <c r="I13" s="140">
        <v>119.37999999999998</v>
      </c>
      <c r="J13" s="140">
        <v>297.80119999999999</v>
      </c>
      <c r="K13" s="140">
        <v>165.47000000000003</v>
      </c>
      <c r="L13" s="140">
        <v>295.26349999999996</v>
      </c>
      <c r="M13" s="140">
        <v>58.51</v>
      </c>
      <c r="N13" s="140">
        <v>387.94000000000005</v>
      </c>
    </row>
    <row r="14" spans="1:24" s="131" customFormat="1" ht="41.25" customHeight="1" x14ac:dyDescent="0.15">
      <c r="A14" s="138" t="s">
        <v>66</v>
      </c>
      <c r="B14" s="132">
        <v>419.37999999999994</v>
      </c>
      <c r="C14" s="132">
        <v>2024.4343999999999</v>
      </c>
      <c r="D14" s="136">
        <v>360.95</v>
      </c>
      <c r="E14" s="136">
        <v>1844.45</v>
      </c>
      <c r="F14" s="135">
        <v>0.44</v>
      </c>
      <c r="G14" s="135">
        <v>2.1467999999999998</v>
      </c>
      <c r="H14" s="108"/>
      <c r="I14" s="134">
        <v>15.209999999999999</v>
      </c>
      <c r="J14" s="134">
        <v>43.381499999999996</v>
      </c>
      <c r="K14" s="133">
        <v>31.71</v>
      </c>
      <c r="L14" s="133">
        <v>55.906099999999995</v>
      </c>
      <c r="M14" s="132">
        <v>11.07</v>
      </c>
      <c r="N14" s="132">
        <v>78.55</v>
      </c>
    </row>
    <row r="15" spans="1:24" s="131" customFormat="1" ht="41.25" customHeight="1" x14ac:dyDescent="0.15">
      <c r="A15" s="138" t="s">
        <v>65</v>
      </c>
      <c r="B15" s="132">
        <v>968.04000000000008</v>
      </c>
      <c r="C15" s="132">
        <v>4862.5288</v>
      </c>
      <c r="D15" s="136">
        <v>905.94</v>
      </c>
      <c r="E15" s="136">
        <v>4629.3500000000004</v>
      </c>
      <c r="F15" s="135">
        <v>4.01</v>
      </c>
      <c r="G15" s="135">
        <v>19.042100000000001</v>
      </c>
      <c r="H15" s="108"/>
      <c r="I15" s="134">
        <v>9.9700000000000006</v>
      </c>
      <c r="J15" s="134">
        <v>26.558300000000003</v>
      </c>
      <c r="K15" s="133">
        <v>32.990000000000009</v>
      </c>
      <c r="L15" s="133">
        <v>59.268400000000007</v>
      </c>
      <c r="M15" s="132">
        <v>15.13</v>
      </c>
      <c r="N15" s="132">
        <v>128.31</v>
      </c>
    </row>
    <row r="16" spans="1:24" s="131" customFormat="1" ht="41.25" customHeight="1" x14ac:dyDescent="0.15">
      <c r="A16" s="138" t="s">
        <v>64</v>
      </c>
      <c r="B16" s="132">
        <v>236.61</v>
      </c>
      <c r="C16" s="132">
        <v>1124.6323000000002</v>
      </c>
      <c r="D16" s="136">
        <v>199.11</v>
      </c>
      <c r="E16" s="136">
        <v>1017.45</v>
      </c>
      <c r="F16" s="135">
        <v>0.13</v>
      </c>
      <c r="G16" s="135">
        <v>0.60450000000000004</v>
      </c>
      <c r="H16" s="108"/>
      <c r="I16" s="134">
        <v>7.2200000000000006</v>
      </c>
      <c r="J16" s="134">
        <v>22.308399999999999</v>
      </c>
      <c r="K16" s="133">
        <v>24.62</v>
      </c>
      <c r="L16" s="133">
        <v>43.799399999999999</v>
      </c>
      <c r="M16" s="132">
        <v>5.53</v>
      </c>
      <c r="N16" s="132">
        <v>40.47</v>
      </c>
    </row>
    <row r="17" spans="1:16" s="131" customFormat="1" ht="41.25" customHeight="1" x14ac:dyDescent="0.15">
      <c r="A17" s="138" t="s">
        <v>63</v>
      </c>
      <c r="B17" s="132">
        <v>302.09000000000003</v>
      </c>
      <c r="C17" s="132">
        <v>1445.8405</v>
      </c>
      <c r="D17" s="136">
        <v>265.54000000000002</v>
      </c>
      <c r="E17" s="136">
        <v>1356.91</v>
      </c>
      <c r="F17" s="135">
        <v>0</v>
      </c>
      <c r="G17" s="135">
        <v>0</v>
      </c>
      <c r="H17" s="108"/>
      <c r="I17" s="134">
        <v>14.36</v>
      </c>
      <c r="J17" s="134">
        <v>38.210499999999996</v>
      </c>
      <c r="K17" s="133">
        <v>16</v>
      </c>
      <c r="L17" s="133">
        <v>28.679999999999996</v>
      </c>
      <c r="M17" s="132">
        <v>6.19</v>
      </c>
      <c r="N17" s="132">
        <v>22.04</v>
      </c>
    </row>
    <row r="18" spans="1:16" s="131" customFormat="1" ht="41.25" customHeight="1" x14ac:dyDescent="0.15">
      <c r="A18" s="138" t="s">
        <v>62</v>
      </c>
      <c r="B18" s="132">
        <v>339.48</v>
      </c>
      <c r="C18" s="132">
        <v>1575.4135999999999</v>
      </c>
      <c r="D18" s="136">
        <v>275.79000000000002</v>
      </c>
      <c r="E18" s="136">
        <v>1409.29</v>
      </c>
      <c r="F18" s="135">
        <v>0</v>
      </c>
      <c r="G18" s="135">
        <v>0</v>
      </c>
      <c r="H18" s="108"/>
      <c r="I18" s="134">
        <v>36.129999999999995</v>
      </c>
      <c r="J18" s="134">
        <v>69.028099999999995</v>
      </c>
      <c r="K18" s="133">
        <v>19.119999999999997</v>
      </c>
      <c r="L18" s="133">
        <v>34.285499999999999</v>
      </c>
      <c r="M18" s="132">
        <v>8.44</v>
      </c>
      <c r="N18" s="132">
        <v>62.81</v>
      </c>
    </row>
    <row r="19" spans="1:16" s="131" customFormat="1" ht="41.25" customHeight="1" x14ac:dyDescent="0.15">
      <c r="A19" s="138" t="s">
        <v>61</v>
      </c>
      <c r="B19" s="132">
        <v>367.06</v>
      </c>
      <c r="C19" s="132">
        <v>1759.5926999999999</v>
      </c>
      <c r="D19" s="136">
        <v>322.48</v>
      </c>
      <c r="E19" s="136">
        <v>1647.87</v>
      </c>
      <c r="F19" s="135">
        <v>0.2</v>
      </c>
      <c r="G19" s="135">
        <v>1.042</v>
      </c>
      <c r="H19" s="108"/>
      <c r="I19" s="134">
        <v>17.29</v>
      </c>
      <c r="J19" s="134">
        <v>49.909399999999991</v>
      </c>
      <c r="K19" s="133">
        <v>21.150000000000002</v>
      </c>
      <c r="L19" s="133">
        <v>37.5413</v>
      </c>
      <c r="M19" s="132">
        <v>5.94</v>
      </c>
      <c r="N19" s="132">
        <v>23.23</v>
      </c>
    </row>
    <row r="20" spans="1:16" s="131" customFormat="1" ht="41.25" customHeight="1" x14ac:dyDescent="0.15">
      <c r="A20" s="138" t="s">
        <v>60</v>
      </c>
      <c r="B20" s="137">
        <v>238.35999999999999</v>
      </c>
      <c r="C20" s="132">
        <v>1103.1002999999998</v>
      </c>
      <c r="D20" s="136">
        <v>192.62</v>
      </c>
      <c r="E20" s="136">
        <v>984.29</v>
      </c>
      <c r="F20" s="135">
        <v>0.45</v>
      </c>
      <c r="G20" s="135">
        <v>2.0924999999999998</v>
      </c>
      <c r="H20" s="108"/>
      <c r="I20" s="134">
        <v>19.2</v>
      </c>
      <c r="J20" s="134">
        <v>48.405000000000001</v>
      </c>
      <c r="K20" s="133">
        <v>19.88</v>
      </c>
      <c r="L20" s="133">
        <v>35.782800000000002</v>
      </c>
      <c r="M20" s="132">
        <v>6.21</v>
      </c>
      <c r="N20" s="132">
        <v>32.53</v>
      </c>
    </row>
    <row r="21" spans="1:16" s="47" customFormat="1" ht="12" customHeight="1" x14ac:dyDescent="0.15">
      <c r="A21" s="62" t="s">
        <v>30</v>
      </c>
      <c r="B21" s="44"/>
      <c r="C21" s="44"/>
      <c r="D21" s="44"/>
      <c r="E21" s="44"/>
      <c r="F21" s="46"/>
      <c r="G21" s="44"/>
      <c r="H21" s="130"/>
      <c r="I21" s="130"/>
      <c r="J21" s="46"/>
      <c r="K21" s="46"/>
      <c r="L21" s="46"/>
      <c r="M21" s="46"/>
      <c r="N21" s="44"/>
      <c r="O21" s="44"/>
      <c r="P21" s="46"/>
    </row>
  </sheetData>
  <mergeCells count="8">
    <mergeCell ref="A1:G1"/>
    <mergeCell ref="I1:N1"/>
    <mergeCell ref="B3:C3"/>
    <mergeCell ref="D3:E3"/>
    <mergeCell ref="F3:G3"/>
    <mergeCell ref="I3:J3"/>
    <mergeCell ref="K3:L3"/>
    <mergeCell ref="M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2"/>
  <sheetViews>
    <sheetView tabSelected="1" topLeftCell="A4" zoomScale="85" zoomScaleNormal="85" workbookViewId="0">
      <selection activeCell="A13" sqref="A13"/>
    </sheetView>
  </sheetViews>
  <sheetFormatPr defaultRowHeight="13.5" x14ac:dyDescent="0.15"/>
  <cols>
    <col min="1" max="1" width="14.5546875" style="165" customWidth="1"/>
    <col min="2" max="2" width="22.44140625" style="166" customWidth="1"/>
    <col min="3" max="3" width="22.44140625" style="167" customWidth="1"/>
    <col min="4" max="4" width="22.44140625" style="60" customWidth="1"/>
    <col min="5" max="5" width="2.77734375" style="168" customWidth="1"/>
    <col min="6" max="6" width="13.44140625" style="167" customWidth="1"/>
    <col min="7" max="7" width="13.44140625" style="166" customWidth="1"/>
    <col min="8" max="8" width="13.44140625" style="60" customWidth="1"/>
    <col min="9" max="9" width="13.44140625" style="167" customWidth="1"/>
    <col min="10" max="10" width="13.44140625" style="166" customWidth="1"/>
    <col min="11" max="19" width="8.88671875" style="51"/>
    <col min="20" max="20" width="5.33203125" style="51" customWidth="1"/>
    <col min="21" max="83" width="8.88671875" style="51"/>
    <col min="84" max="16384" width="8.88671875" style="165"/>
  </cols>
  <sheetData>
    <row r="1" spans="1:83" s="210" customFormat="1" ht="45" customHeight="1" x14ac:dyDescent="0.25">
      <c r="A1" s="659" t="s">
        <v>100</v>
      </c>
      <c r="B1" s="659"/>
      <c r="C1" s="659"/>
      <c r="D1" s="659"/>
      <c r="E1" s="211"/>
      <c r="F1" s="648" t="s">
        <v>99</v>
      </c>
      <c r="G1" s="648"/>
      <c r="H1" s="648"/>
      <c r="I1" s="648"/>
      <c r="J1" s="648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</row>
    <row r="2" spans="1:83" s="206" customFormat="1" ht="25.5" customHeight="1" thickBot="1" x14ac:dyDescent="0.2">
      <c r="A2" s="170" t="s">
        <v>98</v>
      </c>
      <c r="B2" s="209"/>
      <c r="C2" s="113"/>
      <c r="D2" s="208"/>
      <c r="E2" s="208"/>
      <c r="F2" s="113"/>
      <c r="G2" s="209"/>
      <c r="H2" s="208"/>
      <c r="I2" s="113"/>
      <c r="J2" s="207" t="s">
        <v>97</v>
      </c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</row>
    <row r="3" spans="1:83" s="113" customFormat="1" ht="16.5" customHeight="1" thickTop="1" x14ac:dyDescent="0.15">
      <c r="A3" s="205" t="s">
        <v>84</v>
      </c>
      <c r="B3" s="660" t="s">
        <v>96</v>
      </c>
      <c r="C3" s="661"/>
      <c r="D3" s="204" t="s">
        <v>95</v>
      </c>
      <c r="E3" s="203"/>
      <c r="F3" s="662" t="s">
        <v>94</v>
      </c>
      <c r="G3" s="663"/>
      <c r="H3" s="664" t="s">
        <v>93</v>
      </c>
      <c r="I3" s="665"/>
      <c r="J3" s="665"/>
    </row>
    <row r="4" spans="1:83" s="113" customFormat="1" ht="15.95" customHeight="1" x14ac:dyDescent="0.15">
      <c r="A4" s="200" t="s">
        <v>77</v>
      </c>
      <c r="B4" s="200" t="s">
        <v>76</v>
      </c>
      <c r="C4" s="200" t="s">
        <v>75</v>
      </c>
      <c r="D4" s="196" t="s">
        <v>76</v>
      </c>
      <c r="E4" s="196"/>
      <c r="F4" s="87" t="s">
        <v>92</v>
      </c>
      <c r="G4" s="202"/>
      <c r="H4" s="200" t="s">
        <v>76</v>
      </c>
      <c r="I4" s="86" t="s">
        <v>91</v>
      </c>
      <c r="J4" s="196"/>
    </row>
    <row r="5" spans="1:83" s="113" customFormat="1" ht="15.95" customHeight="1" x14ac:dyDescent="0.15">
      <c r="A5" s="200" t="s">
        <v>74</v>
      </c>
      <c r="B5" s="84"/>
      <c r="C5" s="200"/>
      <c r="D5" s="79"/>
      <c r="E5" s="79"/>
      <c r="F5" s="200"/>
      <c r="G5" s="201"/>
      <c r="H5" s="84"/>
      <c r="I5" s="200"/>
      <c r="J5" s="199"/>
    </row>
    <row r="6" spans="1:83" s="192" customFormat="1" ht="15.95" customHeight="1" x14ac:dyDescent="0.15">
      <c r="A6" s="198" t="s">
        <v>16</v>
      </c>
      <c r="B6" s="194" t="s">
        <v>73</v>
      </c>
      <c r="C6" s="194" t="s">
        <v>72</v>
      </c>
      <c r="D6" s="197" t="s">
        <v>73</v>
      </c>
      <c r="E6" s="196"/>
      <c r="F6" s="194" t="s">
        <v>90</v>
      </c>
      <c r="G6" s="195" t="s">
        <v>89</v>
      </c>
      <c r="H6" s="194" t="s">
        <v>73</v>
      </c>
      <c r="I6" s="194" t="s">
        <v>90</v>
      </c>
      <c r="J6" s="193" t="s">
        <v>89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</row>
    <row r="7" spans="1:83" s="184" customFormat="1" ht="41.25" customHeight="1" x14ac:dyDescent="0.15">
      <c r="A7" s="191">
        <v>2013</v>
      </c>
      <c r="B7" s="190">
        <v>3058</v>
      </c>
      <c r="C7" s="190">
        <v>15534</v>
      </c>
      <c r="D7" s="190">
        <v>3058</v>
      </c>
      <c r="E7" s="190"/>
      <c r="F7" s="190">
        <v>15534</v>
      </c>
      <c r="G7" s="189">
        <v>508</v>
      </c>
      <c r="H7" s="180">
        <v>0</v>
      </c>
      <c r="I7" s="180">
        <v>0</v>
      </c>
      <c r="J7" s="180">
        <v>0</v>
      </c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</row>
    <row r="8" spans="1:83" s="184" customFormat="1" ht="41.25" customHeight="1" x14ac:dyDescent="0.15">
      <c r="A8" s="191">
        <v>2014</v>
      </c>
      <c r="B8" s="190">
        <v>2873</v>
      </c>
      <c r="C8" s="190">
        <v>14938</v>
      </c>
      <c r="D8" s="190">
        <v>2873</v>
      </c>
      <c r="E8" s="190"/>
      <c r="F8" s="190">
        <v>14938</v>
      </c>
      <c r="G8" s="189">
        <v>520</v>
      </c>
      <c r="H8" s="180">
        <v>0</v>
      </c>
      <c r="I8" s="180">
        <v>0</v>
      </c>
      <c r="J8" s="180">
        <v>0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</row>
    <row r="9" spans="1:83" s="184" customFormat="1" ht="41.25" customHeight="1" x14ac:dyDescent="0.15">
      <c r="A9" s="191">
        <v>2015</v>
      </c>
      <c r="B9" s="190">
        <v>2844</v>
      </c>
      <c r="C9" s="190">
        <v>14731</v>
      </c>
      <c r="D9" s="190">
        <v>2844</v>
      </c>
      <c r="E9" s="190"/>
      <c r="F9" s="190">
        <v>14731</v>
      </c>
      <c r="G9" s="189">
        <v>518</v>
      </c>
      <c r="H9" s="180">
        <v>0</v>
      </c>
      <c r="I9" s="180">
        <v>0</v>
      </c>
      <c r="J9" s="180">
        <v>0</v>
      </c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</row>
    <row r="10" spans="1:83" s="184" customFormat="1" ht="41.25" customHeight="1" x14ac:dyDescent="0.15">
      <c r="A10" s="143">
        <v>2016</v>
      </c>
      <c r="B10" s="182">
        <v>2749</v>
      </c>
      <c r="C10" s="182">
        <v>19325</v>
      </c>
      <c r="D10" s="182">
        <v>2749</v>
      </c>
      <c r="E10" s="182"/>
      <c r="F10" s="182">
        <v>19325</v>
      </c>
      <c r="G10" s="181">
        <v>703</v>
      </c>
      <c r="H10" s="180">
        <v>0</v>
      </c>
      <c r="I10" s="180">
        <v>0</v>
      </c>
      <c r="J10" s="180">
        <v>0</v>
      </c>
      <c r="K10" s="188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</row>
    <row r="11" spans="1:83" s="184" customFormat="1" ht="41.25" customHeight="1" x14ac:dyDescent="0.15">
      <c r="A11" s="143">
        <v>2017</v>
      </c>
      <c r="B11" s="182">
        <v>2747</v>
      </c>
      <c r="C11" s="182">
        <v>19319</v>
      </c>
      <c r="D11" s="182">
        <v>2747</v>
      </c>
      <c r="E11" s="182"/>
      <c r="F11" s="182">
        <v>19319</v>
      </c>
      <c r="G11" s="181">
        <v>0</v>
      </c>
      <c r="H11" s="180">
        <v>0</v>
      </c>
      <c r="I11" s="180">
        <v>0</v>
      </c>
      <c r="J11" s="180">
        <v>0</v>
      </c>
      <c r="K11" s="188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</row>
    <row r="12" spans="1:83" s="184" customFormat="1" ht="41.25" customHeight="1" x14ac:dyDescent="0.15">
      <c r="A12" s="143">
        <v>2018</v>
      </c>
      <c r="B12" s="182">
        <v>2252</v>
      </c>
      <c r="C12" s="182">
        <v>37260</v>
      </c>
      <c r="D12" s="182">
        <v>2622</v>
      </c>
      <c r="E12" s="182"/>
      <c r="F12" s="182">
        <v>37260</v>
      </c>
      <c r="G12" s="182">
        <v>14212</v>
      </c>
      <c r="H12" s="182">
        <v>0</v>
      </c>
      <c r="I12" s="182">
        <v>0</v>
      </c>
      <c r="J12" s="182">
        <v>0</v>
      </c>
      <c r="K12" s="188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</row>
    <row r="13" spans="1:83" s="184" customFormat="1" ht="41.25" customHeight="1" x14ac:dyDescent="0.15">
      <c r="A13" s="141">
        <v>2019</v>
      </c>
      <c r="B13" s="187">
        <v>2522.4299999999994</v>
      </c>
      <c r="C13" s="187">
        <v>12889.6173</v>
      </c>
      <c r="D13" s="187">
        <v>2522.0999999999995</v>
      </c>
      <c r="E13" s="187"/>
      <c r="F13" s="187">
        <v>12887.931</v>
      </c>
      <c r="G13" s="187">
        <v>511</v>
      </c>
      <c r="H13" s="187">
        <v>0.33</v>
      </c>
      <c r="I13" s="187">
        <v>1.6862999999999999</v>
      </c>
      <c r="J13" s="187">
        <v>511</v>
      </c>
      <c r="K13" s="186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</row>
    <row r="14" spans="1:83" s="184" customFormat="1" ht="41.25" customHeight="1" x14ac:dyDescent="0.15">
      <c r="A14" s="138" t="s">
        <v>66</v>
      </c>
      <c r="B14" s="182">
        <v>360.95</v>
      </c>
      <c r="C14" s="182">
        <v>1844.4544999999998</v>
      </c>
      <c r="D14" s="136">
        <v>360.95</v>
      </c>
      <c r="E14" s="182"/>
      <c r="F14" s="182">
        <v>1844.4544999999998</v>
      </c>
      <c r="G14" s="181">
        <v>511</v>
      </c>
      <c r="H14" s="180">
        <v>0</v>
      </c>
      <c r="I14" s="180">
        <v>0</v>
      </c>
      <c r="J14" s="180">
        <v>511</v>
      </c>
      <c r="K14" s="186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</row>
    <row r="15" spans="1:83" s="184" customFormat="1" ht="41.25" customHeight="1" x14ac:dyDescent="0.15">
      <c r="A15" s="138" t="s">
        <v>65</v>
      </c>
      <c r="B15" s="182">
        <v>905.94</v>
      </c>
      <c r="C15" s="182">
        <v>4629.3534</v>
      </c>
      <c r="D15" s="136">
        <v>905.62</v>
      </c>
      <c r="E15" s="182"/>
      <c r="F15" s="182">
        <v>4627.7182000000003</v>
      </c>
      <c r="G15" s="181">
        <v>511</v>
      </c>
      <c r="H15" s="180">
        <v>0.32</v>
      </c>
      <c r="I15" s="180">
        <v>1.6352</v>
      </c>
      <c r="J15" s="180">
        <v>511</v>
      </c>
      <c r="K15" s="186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</row>
    <row r="16" spans="1:83" s="184" customFormat="1" ht="41.25" customHeight="1" x14ac:dyDescent="0.15">
      <c r="A16" s="138" t="s">
        <v>64</v>
      </c>
      <c r="B16" s="182">
        <v>199.11</v>
      </c>
      <c r="C16" s="182">
        <v>1017.4521000000001</v>
      </c>
      <c r="D16" s="136">
        <v>199.11</v>
      </c>
      <c r="E16" s="182"/>
      <c r="F16" s="182">
        <v>1017.4521000000001</v>
      </c>
      <c r="G16" s="181">
        <v>511</v>
      </c>
      <c r="H16" s="180">
        <v>0</v>
      </c>
      <c r="I16" s="180">
        <v>0</v>
      </c>
      <c r="J16" s="180">
        <v>511</v>
      </c>
      <c r="K16" s="186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</row>
    <row r="17" spans="1:72" s="184" customFormat="1" ht="41.25" customHeight="1" x14ac:dyDescent="0.15">
      <c r="A17" s="138" t="s">
        <v>63</v>
      </c>
      <c r="B17" s="182">
        <v>265.54000000000002</v>
      </c>
      <c r="C17" s="182">
        <v>1356.9094</v>
      </c>
      <c r="D17" s="136">
        <v>265.54000000000002</v>
      </c>
      <c r="E17" s="182"/>
      <c r="F17" s="182">
        <v>1356.9094</v>
      </c>
      <c r="G17" s="181">
        <v>511</v>
      </c>
      <c r="H17" s="180">
        <v>0</v>
      </c>
      <c r="I17" s="180">
        <v>0</v>
      </c>
      <c r="J17" s="180">
        <v>511</v>
      </c>
      <c r="K17" s="186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</row>
    <row r="18" spans="1:72" s="183" customFormat="1" ht="41.25" customHeight="1" x14ac:dyDescent="0.15">
      <c r="A18" s="138" t="s">
        <v>62</v>
      </c>
      <c r="B18" s="182">
        <v>275.79000000000002</v>
      </c>
      <c r="C18" s="182">
        <v>1409.2868999999998</v>
      </c>
      <c r="D18" s="136">
        <v>275.79000000000002</v>
      </c>
      <c r="E18" s="177"/>
      <c r="F18" s="182">
        <v>1409.2868999999998</v>
      </c>
      <c r="G18" s="181">
        <v>511</v>
      </c>
      <c r="H18" s="180">
        <v>0</v>
      </c>
      <c r="I18" s="180">
        <v>0</v>
      </c>
      <c r="J18" s="180">
        <v>511</v>
      </c>
      <c r="K18" s="173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</row>
    <row r="19" spans="1:72" s="171" customFormat="1" ht="41.25" customHeight="1" x14ac:dyDescent="0.15">
      <c r="A19" s="138" t="s">
        <v>61</v>
      </c>
      <c r="B19" s="182">
        <v>322.48</v>
      </c>
      <c r="C19" s="182">
        <v>1647.8728000000001</v>
      </c>
      <c r="D19" s="136">
        <v>322.47000000000003</v>
      </c>
      <c r="E19" s="177"/>
      <c r="F19" s="182">
        <v>1647.8217000000002</v>
      </c>
      <c r="G19" s="181">
        <v>511</v>
      </c>
      <c r="H19" s="180">
        <v>0.01</v>
      </c>
      <c r="I19" s="180">
        <v>5.11E-2</v>
      </c>
      <c r="J19" s="180">
        <v>511</v>
      </c>
      <c r="K19" s="173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</row>
    <row r="20" spans="1:72" s="171" customFormat="1" ht="41.25" customHeight="1" thickBot="1" x14ac:dyDescent="0.2">
      <c r="A20" s="179" t="s">
        <v>60</v>
      </c>
      <c r="B20" s="176">
        <v>192.62</v>
      </c>
      <c r="C20" s="176">
        <v>984.28820000000007</v>
      </c>
      <c r="D20" s="178">
        <v>192.62</v>
      </c>
      <c r="E20" s="177"/>
      <c r="F20" s="176">
        <v>984.28820000000007</v>
      </c>
      <c r="G20" s="175">
        <v>511</v>
      </c>
      <c r="H20" s="174">
        <v>0</v>
      </c>
      <c r="I20" s="174">
        <v>0</v>
      </c>
      <c r="J20" s="174">
        <v>511</v>
      </c>
      <c r="K20" s="173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</row>
    <row r="21" spans="1:72" s="58" customFormat="1" ht="12" customHeight="1" thickTop="1" x14ac:dyDescent="0.15">
      <c r="A21" s="170" t="s">
        <v>30</v>
      </c>
      <c r="B21" s="60"/>
      <c r="C21" s="60"/>
      <c r="D21" s="60"/>
      <c r="E21" s="168"/>
      <c r="F21" s="59"/>
      <c r="G21" s="60"/>
      <c r="H21" s="59"/>
      <c r="I21" s="61"/>
      <c r="J21" s="59"/>
      <c r="K21" s="59"/>
      <c r="L21" s="59"/>
      <c r="M21" s="59"/>
      <c r="N21" s="60"/>
      <c r="O21" s="60"/>
      <c r="P21" s="59"/>
    </row>
    <row r="22" spans="1:72" s="51" customFormat="1" x14ac:dyDescent="0.15">
      <c r="A22" s="165"/>
      <c r="B22" s="166"/>
      <c r="C22" s="167"/>
      <c r="D22" s="60"/>
      <c r="E22" s="168"/>
      <c r="F22" s="60"/>
      <c r="G22" s="169"/>
      <c r="H22" s="168"/>
      <c r="I22" s="168"/>
      <c r="J22" s="169"/>
    </row>
  </sheetData>
  <mergeCells count="5">
    <mergeCell ref="A1:D1"/>
    <mergeCell ref="F1:J1"/>
    <mergeCell ref="B3:C3"/>
    <mergeCell ref="F3:G3"/>
    <mergeCell ref="H3:J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opLeftCell="A10" zoomScale="90" zoomScaleNormal="90" workbookViewId="0">
      <selection activeCell="A13" sqref="A13"/>
    </sheetView>
  </sheetViews>
  <sheetFormatPr defaultRowHeight="13.5" x14ac:dyDescent="0.15"/>
  <cols>
    <col min="1" max="1" width="14.5546875" style="214" customWidth="1"/>
    <col min="2" max="9" width="8.33203125" style="59" customWidth="1"/>
    <col min="10" max="10" width="2.77734375" style="213" customWidth="1"/>
    <col min="11" max="11" width="8.21875" style="59" customWidth="1"/>
    <col min="12" max="12" width="8.21875" style="212" customWidth="1"/>
    <col min="13" max="19" width="8.21875" style="59" customWidth="1"/>
    <col min="20" max="16384" width="8.88671875" style="58"/>
  </cols>
  <sheetData>
    <row r="1" spans="1:29" s="236" customFormat="1" ht="45" customHeight="1" x14ac:dyDescent="0.25">
      <c r="A1" s="666" t="s">
        <v>116</v>
      </c>
      <c r="B1" s="666"/>
      <c r="C1" s="666"/>
      <c r="D1" s="666"/>
      <c r="E1" s="666"/>
      <c r="F1" s="666"/>
      <c r="G1" s="666"/>
      <c r="H1" s="666"/>
      <c r="I1" s="666"/>
      <c r="J1" s="237"/>
      <c r="K1" s="666" t="s">
        <v>115</v>
      </c>
      <c r="L1" s="666"/>
      <c r="M1" s="666"/>
      <c r="N1" s="666"/>
      <c r="O1" s="666"/>
      <c r="P1" s="666"/>
      <c r="Q1" s="666"/>
      <c r="R1" s="666"/>
      <c r="S1" s="666"/>
      <c r="AC1" s="58"/>
    </row>
    <row r="2" spans="1:29" s="215" customFormat="1" ht="25.5" customHeight="1" thickBot="1" x14ac:dyDescent="0.2">
      <c r="A2" s="170" t="s">
        <v>114</v>
      </c>
      <c r="B2" s="223"/>
      <c r="C2" s="223"/>
      <c r="D2" s="223"/>
      <c r="E2" s="223"/>
      <c r="F2" s="223"/>
      <c r="G2" s="223"/>
      <c r="H2" s="223"/>
      <c r="I2" s="223"/>
      <c r="J2" s="235"/>
      <c r="K2" s="223"/>
      <c r="L2" s="234"/>
      <c r="M2" s="223"/>
      <c r="N2" s="223"/>
      <c r="O2" s="223"/>
      <c r="P2" s="223"/>
      <c r="Q2" s="223"/>
      <c r="R2" s="223"/>
      <c r="S2" s="207" t="s">
        <v>113</v>
      </c>
    </row>
    <row r="3" spans="1:29" s="223" customFormat="1" ht="16.5" customHeight="1" thickTop="1" x14ac:dyDescent="0.15">
      <c r="A3" s="205" t="s">
        <v>112</v>
      </c>
      <c r="B3" s="667" t="s">
        <v>111</v>
      </c>
      <c r="C3" s="668"/>
      <c r="D3" s="669" t="s">
        <v>110</v>
      </c>
      <c r="E3" s="670"/>
      <c r="F3" s="671"/>
      <c r="G3" s="667" t="s">
        <v>109</v>
      </c>
      <c r="H3" s="647"/>
      <c r="I3" s="647"/>
      <c r="J3" s="226"/>
      <c r="K3" s="647" t="s">
        <v>108</v>
      </c>
      <c r="L3" s="647"/>
      <c r="M3" s="668"/>
      <c r="N3" s="667" t="s">
        <v>107</v>
      </c>
      <c r="O3" s="647"/>
      <c r="P3" s="668"/>
      <c r="Q3" s="667" t="s">
        <v>106</v>
      </c>
      <c r="R3" s="647"/>
      <c r="S3" s="647"/>
    </row>
    <row r="4" spans="1:29" s="223" customFormat="1" ht="15.95" customHeight="1" x14ac:dyDescent="0.15">
      <c r="A4" s="200" t="s">
        <v>105</v>
      </c>
      <c r="B4" s="228" t="s">
        <v>76</v>
      </c>
      <c r="C4" s="228" t="s">
        <v>75</v>
      </c>
      <c r="D4" s="232" t="s">
        <v>76</v>
      </c>
      <c r="E4" s="87" t="s">
        <v>91</v>
      </c>
      <c r="F4" s="233"/>
      <c r="G4" s="228" t="s">
        <v>76</v>
      </c>
      <c r="H4" s="79" t="s">
        <v>91</v>
      </c>
      <c r="I4" s="196"/>
      <c r="J4" s="226"/>
      <c r="K4" s="228" t="s">
        <v>76</v>
      </c>
      <c r="L4" s="86" t="s">
        <v>91</v>
      </c>
      <c r="M4" s="200"/>
      <c r="N4" s="232" t="s">
        <v>76</v>
      </c>
      <c r="O4" s="86" t="s">
        <v>91</v>
      </c>
      <c r="P4" s="200"/>
      <c r="Q4" s="228" t="s">
        <v>76</v>
      </c>
      <c r="R4" s="86" t="s">
        <v>91</v>
      </c>
      <c r="S4" s="196"/>
    </row>
    <row r="5" spans="1:29" s="223" customFormat="1" ht="15.95" customHeight="1" x14ac:dyDescent="0.15">
      <c r="A5" s="200" t="s">
        <v>74</v>
      </c>
      <c r="B5" s="228"/>
      <c r="C5" s="200"/>
      <c r="D5" s="230"/>
      <c r="E5" s="200"/>
      <c r="F5" s="229"/>
      <c r="G5" s="228"/>
      <c r="H5" s="231"/>
      <c r="I5" s="227"/>
      <c r="J5" s="226"/>
      <c r="K5" s="228"/>
      <c r="L5" s="200"/>
      <c r="M5" s="229"/>
      <c r="N5" s="230"/>
      <c r="O5" s="200"/>
      <c r="P5" s="229"/>
      <c r="Q5" s="228"/>
      <c r="R5" s="200"/>
      <c r="S5" s="227"/>
    </row>
    <row r="6" spans="1:29" s="223" customFormat="1" ht="15.95" customHeight="1" x14ac:dyDescent="0.15">
      <c r="A6" s="198" t="s">
        <v>16</v>
      </c>
      <c r="B6" s="224" t="s">
        <v>73</v>
      </c>
      <c r="C6" s="224" t="s">
        <v>72</v>
      </c>
      <c r="D6" s="225" t="s">
        <v>73</v>
      </c>
      <c r="E6" s="194" t="s">
        <v>90</v>
      </c>
      <c r="F6" s="195" t="s">
        <v>103</v>
      </c>
      <c r="G6" s="224" t="s">
        <v>73</v>
      </c>
      <c r="H6" s="195" t="s">
        <v>104</v>
      </c>
      <c r="I6" s="193" t="s">
        <v>103</v>
      </c>
      <c r="J6" s="226"/>
      <c r="K6" s="224" t="s">
        <v>73</v>
      </c>
      <c r="L6" s="194" t="s">
        <v>90</v>
      </c>
      <c r="M6" s="195" t="s">
        <v>103</v>
      </c>
      <c r="N6" s="225" t="s">
        <v>73</v>
      </c>
      <c r="O6" s="194" t="s">
        <v>104</v>
      </c>
      <c r="P6" s="195" t="s">
        <v>103</v>
      </c>
      <c r="Q6" s="224" t="s">
        <v>73</v>
      </c>
      <c r="R6" s="194" t="s">
        <v>90</v>
      </c>
      <c r="S6" s="193" t="s">
        <v>89</v>
      </c>
    </row>
    <row r="7" spans="1:29" s="215" customFormat="1" ht="41.25" customHeight="1" x14ac:dyDescent="0.15">
      <c r="A7" s="200">
        <v>2013</v>
      </c>
      <c r="B7" s="221" t="s">
        <v>102</v>
      </c>
      <c r="C7" s="221" t="s">
        <v>102</v>
      </c>
      <c r="D7" s="221" t="s">
        <v>102</v>
      </c>
      <c r="E7" s="221" t="s">
        <v>102</v>
      </c>
      <c r="F7" s="221" t="s">
        <v>102</v>
      </c>
      <c r="G7" s="221" t="s">
        <v>71</v>
      </c>
      <c r="H7" s="221" t="s">
        <v>71</v>
      </c>
      <c r="I7" s="221" t="s">
        <v>71</v>
      </c>
      <c r="J7" s="222"/>
      <c r="K7" s="221" t="s">
        <v>102</v>
      </c>
      <c r="L7" s="221" t="s">
        <v>102</v>
      </c>
      <c r="M7" s="221" t="s">
        <v>102</v>
      </c>
      <c r="N7" s="221" t="s">
        <v>71</v>
      </c>
      <c r="O7" s="221" t="s">
        <v>102</v>
      </c>
      <c r="P7" s="221" t="s">
        <v>102</v>
      </c>
      <c r="Q7" s="221" t="s">
        <v>71</v>
      </c>
      <c r="R7" s="221" t="s">
        <v>102</v>
      </c>
      <c r="S7" s="221" t="s">
        <v>102</v>
      </c>
    </row>
    <row r="8" spans="1:29" s="215" customFormat="1" ht="41.25" customHeight="1" x14ac:dyDescent="0.15">
      <c r="A8" s="200">
        <v>2014</v>
      </c>
      <c r="B8" s="221">
        <v>0.8</v>
      </c>
      <c r="C8" s="221">
        <v>2.4</v>
      </c>
      <c r="D8" s="107" t="s">
        <v>101</v>
      </c>
      <c r="E8" s="221" t="s">
        <v>102</v>
      </c>
      <c r="F8" s="221" t="s">
        <v>102</v>
      </c>
      <c r="G8" s="221" t="s">
        <v>102</v>
      </c>
      <c r="H8" s="221" t="s">
        <v>102</v>
      </c>
      <c r="I8" s="221" t="s">
        <v>102</v>
      </c>
      <c r="J8" s="222"/>
      <c r="K8" s="221">
        <v>0.8</v>
      </c>
      <c r="L8" s="221">
        <v>2.4</v>
      </c>
      <c r="M8" s="221">
        <v>309</v>
      </c>
      <c r="N8" s="221" t="s">
        <v>102</v>
      </c>
      <c r="O8" s="221" t="s">
        <v>102</v>
      </c>
      <c r="P8" s="221" t="s">
        <v>102</v>
      </c>
      <c r="Q8" s="221" t="s">
        <v>102</v>
      </c>
      <c r="R8" s="221" t="s">
        <v>102</v>
      </c>
      <c r="S8" s="221" t="s">
        <v>102</v>
      </c>
    </row>
    <row r="9" spans="1:29" s="215" customFormat="1" ht="41.25" customHeight="1" x14ac:dyDescent="0.15">
      <c r="A9" s="200">
        <v>2015</v>
      </c>
      <c r="B9" s="221">
        <v>0.8</v>
      </c>
      <c r="C9" s="221">
        <v>2.4</v>
      </c>
      <c r="D9" s="107" t="s">
        <v>101</v>
      </c>
      <c r="E9" s="221" t="s">
        <v>71</v>
      </c>
      <c r="F9" s="221" t="s">
        <v>71</v>
      </c>
      <c r="G9" s="221" t="s">
        <v>71</v>
      </c>
      <c r="H9" s="221" t="s">
        <v>71</v>
      </c>
      <c r="I9" s="221" t="s">
        <v>71</v>
      </c>
      <c r="J9" s="222"/>
      <c r="K9" s="221">
        <v>0.8</v>
      </c>
      <c r="L9" s="221">
        <v>2.4</v>
      </c>
      <c r="M9" s="221">
        <v>302</v>
      </c>
      <c r="N9" s="107" t="s">
        <v>101</v>
      </c>
      <c r="O9" s="221" t="s">
        <v>71</v>
      </c>
      <c r="P9" s="221" t="s">
        <v>71</v>
      </c>
      <c r="Q9" s="221" t="s">
        <v>71</v>
      </c>
      <c r="R9" s="221" t="s">
        <v>71</v>
      </c>
      <c r="S9" s="221" t="s">
        <v>71</v>
      </c>
    </row>
    <row r="10" spans="1:29" s="215" customFormat="1" ht="41.25" customHeight="1" x14ac:dyDescent="0.15">
      <c r="A10" s="12">
        <v>2016</v>
      </c>
      <c r="B10" s="107">
        <v>0.4</v>
      </c>
      <c r="C10" s="107">
        <v>1.3</v>
      </c>
      <c r="D10" s="107" t="s">
        <v>101</v>
      </c>
      <c r="E10" s="107" t="s">
        <v>101</v>
      </c>
      <c r="F10" s="107" t="s">
        <v>101</v>
      </c>
      <c r="G10" s="107" t="s">
        <v>101</v>
      </c>
      <c r="H10" s="107" t="s">
        <v>101</v>
      </c>
      <c r="I10" s="107" t="s">
        <v>101</v>
      </c>
      <c r="J10" s="216"/>
      <c r="K10" s="107">
        <v>0.4</v>
      </c>
      <c r="L10" s="107">
        <v>1.3</v>
      </c>
      <c r="M10" s="107">
        <v>325</v>
      </c>
      <c r="N10" s="107" t="s">
        <v>101</v>
      </c>
      <c r="O10" s="107" t="s">
        <v>101</v>
      </c>
      <c r="P10" s="107" t="s">
        <v>101</v>
      </c>
      <c r="Q10" s="107" t="s">
        <v>101</v>
      </c>
      <c r="R10" s="107" t="s">
        <v>101</v>
      </c>
      <c r="S10" s="107" t="s">
        <v>101</v>
      </c>
    </row>
    <row r="11" spans="1:29" s="215" customFormat="1" ht="41.25" customHeight="1" x14ac:dyDescent="0.15">
      <c r="A11" s="12">
        <v>2017</v>
      </c>
      <c r="B11" s="107">
        <v>0.4</v>
      </c>
      <c r="C11" s="107">
        <v>1.3</v>
      </c>
      <c r="D11" s="107" t="s">
        <v>101</v>
      </c>
      <c r="E11" s="107" t="s">
        <v>101</v>
      </c>
      <c r="F11" s="107" t="s">
        <v>101</v>
      </c>
      <c r="G11" s="107" t="s">
        <v>101</v>
      </c>
      <c r="H11" s="107" t="s">
        <v>101</v>
      </c>
      <c r="I11" s="107" t="s">
        <v>101</v>
      </c>
      <c r="J11" s="216"/>
      <c r="K11" s="107">
        <v>0.4</v>
      </c>
      <c r="L11" s="107">
        <v>1.3</v>
      </c>
      <c r="M11" s="107" t="s">
        <v>101</v>
      </c>
      <c r="N11" s="107" t="s">
        <v>101</v>
      </c>
      <c r="O11" s="107" t="s">
        <v>101</v>
      </c>
      <c r="P11" s="107" t="s">
        <v>101</v>
      </c>
      <c r="Q11" s="107" t="s">
        <v>101</v>
      </c>
      <c r="R11" s="107" t="s">
        <v>101</v>
      </c>
      <c r="S11" s="107" t="s">
        <v>101</v>
      </c>
    </row>
    <row r="12" spans="1:29" s="215" customFormat="1" ht="41.25" customHeight="1" x14ac:dyDescent="0.15">
      <c r="A12" s="12">
        <v>2018</v>
      </c>
      <c r="B12" s="107">
        <v>0.7</v>
      </c>
      <c r="C12" s="107">
        <v>2.8</v>
      </c>
      <c r="D12" s="107"/>
      <c r="E12" s="107"/>
      <c r="F12" s="107"/>
      <c r="G12" s="107"/>
      <c r="H12" s="107"/>
      <c r="I12" s="107"/>
      <c r="J12" s="216"/>
      <c r="K12" s="107">
        <v>0.7</v>
      </c>
      <c r="L12" s="107">
        <v>2.8</v>
      </c>
      <c r="M12" s="107">
        <v>420</v>
      </c>
      <c r="N12" s="107"/>
      <c r="O12" s="107"/>
      <c r="P12" s="107"/>
      <c r="Q12" s="107"/>
      <c r="R12" s="107"/>
      <c r="S12" s="107"/>
    </row>
    <row r="13" spans="1:29" s="215" customFormat="1" ht="41.25" customHeight="1" x14ac:dyDescent="0.15">
      <c r="A13" s="220">
        <v>2019</v>
      </c>
      <c r="B13" s="399">
        <f>SUM(B14:B20)</f>
        <v>5.23</v>
      </c>
      <c r="C13" s="399">
        <f t="shared" ref="C13:P13" si="0">SUM(C14:C20)</f>
        <v>24.927900000000005</v>
      </c>
      <c r="D13" s="399">
        <f t="shared" si="0"/>
        <v>1.19</v>
      </c>
      <c r="E13" s="399">
        <f t="shared" si="0"/>
        <v>6.1999000000000004</v>
      </c>
      <c r="F13" s="400">
        <v>521</v>
      </c>
      <c r="G13" s="399">
        <f t="shared" si="0"/>
        <v>3.46</v>
      </c>
      <c r="H13" s="399">
        <f t="shared" si="0"/>
        <v>16.088999999999999</v>
      </c>
      <c r="I13" s="400">
        <v>465</v>
      </c>
      <c r="J13" s="401"/>
      <c r="K13" s="399">
        <f t="shared" si="0"/>
        <v>0.57999999999999996</v>
      </c>
      <c r="L13" s="399">
        <f t="shared" si="0"/>
        <v>2.6389999999999998</v>
      </c>
      <c r="M13" s="400">
        <v>455</v>
      </c>
      <c r="N13" s="399">
        <f t="shared" si="0"/>
        <v>0</v>
      </c>
      <c r="O13" s="399">
        <f t="shared" si="0"/>
        <v>0</v>
      </c>
      <c r="P13" s="399">
        <f t="shared" si="0"/>
        <v>0</v>
      </c>
      <c r="Q13" s="399">
        <v>0</v>
      </c>
      <c r="R13" s="399">
        <v>0</v>
      </c>
      <c r="S13" s="399">
        <v>0</v>
      </c>
    </row>
    <row r="14" spans="1:29" s="215" customFormat="1" ht="41.25" customHeight="1" x14ac:dyDescent="0.15">
      <c r="A14" s="218" t="s">
        <v>66</v>
      </c>
      <c r="B14" s="402">
        <f>SUM(D14,G14,K14,N14,Q14)</f>
        <v>0.44</v>
      </c>
      <c r="C14" s="402">
        <f>SUM(E14,H14,L14,O14,R14)</f>
        <v>2.1467999999999998</v>
      </c>
      <c r="D14" s="402">
        <v>0.18</v>
      </c>
      <c r="E14" s="402">
        <f>D14*F14*10/1000</f>
        <v>0.93779999999999997</v>
      </c>
      <c r="F14" s="403">
        <v>521</v>
      </c>
      <c r="G14" s="402">
        <v>0.26</v>
      </c>
      <c r="H14" s="402">
        <f>G14*I14*10/1000</f>
        <v>1.2090000000000001</v>
      </c>
      <c r="I14" s="403">
        <v>465</v>
      </c>
      <c r="J14" s="404"/>
      <c r="K14" s="402">
        <v>0</v>
      </c>
      <c r="L14" s="402">
        <f>K14*M14*10/1000</f>
        <v>0</v>
      </c>
      <c r="M14" s="403">
        <v>455</v>
      </c>
      <c r="N14" s="402">
        <v>0</v>
      </c>
      <c r="O14" s="402">
        <v>0</v>
      </c>
      <c r="P14" s="402">
        <v>0</v>
      </c>
      <c r="Q14" s="402">
        <v>0</v>
      </c>
      <c r="R14" s="402">
        <v>0</v>
      </c>
      <c r="S14" s="402">
        <v>0</v>
      </c>
    </row>
    <row r="15" spans="1:29" s="215" customFormat="1" ht="41.25" customHeight="1" x14ac:dyDescent="0.15">
      <c r="A15" s="218" t="s">
        <v>65</v>
      </c>
      <c r="B15" s="405">
        <f t="shared" ref="B15:C20" si="1">SUM(D15,G15,K15,N15,Q15)</f>
        <v>4.01</v>
      </c>
      <c r="C15" s="405">
        <f t="shared" si="1"/>
        <v>19.042100000000001</v>
      </c>
      <c r="D15" s="402">
        <v>0.81</v>
      </c>
      <c r="E15" s="402">
        <f t="shared" ref="E15:E20" si="2">D15*F15*10/1000</f>
        <v>4.2201000000000004</v>
      </c>
      <c r="F15" s="403">
        <v>521</v>
      </c>
      <c r="G15" s="402">
        <v>2.62</v>
      </c>
      <c r="H15" s="402">
        <f t="shared" ref="H15:H20" si="3">G15*I15*10/1000</f>
        <v>12.183</v>
      </c>
      <c r="I15" s="403">
        <v>465</v>
      </c>
      <c r="J15" s="404"/>
      <c r="K15" s="405">
        <v>0.57999999999999996</v>
      </c>
      <c r="L15" s="405">
        <f t="shared" ref="L15:L20" si="4">K15*M15*10/1000</f>
        <v>2.6389999999999998</v>
      </c>
      <c r="M15" s="403">
        <v>455</v>
      </c>
      <c r="N15" s="402">
        <v>0</v>
      </c>
      <c r="O15" s="402">
        <v>0</v>
      </c>
      <c r="P15" s="402">
        <v>0</v>
      </c>
      <c r="Q15" s="402">
        <v>0</v>
      </c>
      <c r="R15" s="402">
        <v>0</v>
      </c>
      <c r="S15" s="402">
        <v>0</v>
      </c>
    </row>
    <row r="16" spans="1:29" s="215" customFormat="1" ht="41.25" customHeight="1" x14ac:dyDescent="0.15">
      <c r="A16" s="218" t="s">
        <v>64</v>
      </c>
      <c r="B16" s="402">
        <f t="shared" si="1"/>
        <v>0.13</v>
      </c>
      <c r="C16" s="402">
        <f t="shared" si="1"/>
        <v>0.60450000000000004</v>
      </c>
      <c r="D16" s="402">
        <v>0</v>
      </c>
      <c r="E16" s="402">
        <f t="shared" si="2"/>
        <v>0</v>
      </c>
      <c r="F16" s="403">
        <v>521</v>
      </c>
      <c r="G16" s="402">
        <v>0.13</v>
      </c>
      <c r="H16" s="402">
        <f t="shared" si="3"/>
        <v>0.60450000000000004</v>
      </c>
      <c r="I16" s="403">
        <v>465</v>
      </c>
      <c r="J16" s="404"/>
      <c r="K16" s="402">
        <v>0</v>
      </c>
      <c r="L16" s="402">
        <f t="shared" si="4"/>
        <v>0</v>
      </c>
      <c r="M16" s="403">
        <v>455</v>
      </c>
      <c r="N16" s="402">
        <v>0</v>
      </c>
      <c r="O16" s="402">
        <v>0</v>
      </c>
      <c r="P16" s="402">
        <v>0</v>
      </c>
      <c r="Q16" s="402">
        <v>0</v>
      </c>
      <c r="R16" s="402">
        <v>0</v>
      </c>
      <c r="S16" s="402">
        <v>0</v>
      </c>
    </row>
    <row r="17" spans="1:20" s="219" customFormat="1" ht="41.25" customHeight="1" x14ac:dyDescent="0.15">
      <c r="A17" s="218" t="s">
        <v>63</v>
      </c>
      <c r="B17" s="402">
        <f t="shared" si="1"/>
        <v>0</v>
      </c>
      <c r="C17" s="402">
        <f t="shared" si="1"/>
        <v>0</v>
      </c>
      <c r="D17" s="402">
        <v>0</v>
      </c>
      <c r="E17" s="402">
        <f t="shared" si="2"/>
        <v>0</v>
      </c>
      <c r="F17" s="403">
        <v>521</v>
      </c>
      <c r="G17" s="402">
        <v>0</v>
      </c>
      <c r="H17" s="402">
        <f t="shared" si="3"/>
        <v>0</v>
      </c>
      <c r="I17" s="403">
        <v>465</v>
      </c>
      <c r="J17" s="404"/>
      <c r="K17" s="402">
        <v>0</v>
      </c>
      <c r="L17" s="402">
        <f t="shared" si="4"/>
        <v>0</v>
      </c>
      <c r="M17" s="403">
        <v>455</v>
      </c>
      <c r="N17" s="402">
        <v>0</v>
      </c>
      <c r="O17" s="402">
        <v>0</v>
      </c>
      <c r="P17" s="402">
        <v>0</v>
      </c>
      <c r="Q17" s="402">
        <v>0</v>
      </c>
      <c r="R17" s="402">
        <v>0</v>
      </c>
      <c r="S17" s="402">
        <v>0</v>
      </c>
    </row>
    <row r="18" spans="1:20" ht="41.25" customHeight="1" x14ac:dyDescent="0.15">
      <c r="A18" s="218" t="s">
        <v>62</v>
      </c>
      <c r="B18" s="402">
        <f t="shared" si="1"/>
        <v>0</v>
      </c>
      <c r="C18" s="402">
        <f t="shared" si="1"/>
        <v>0</v>
      </c>
      <c r="D18" s="402">
        <v>0</v>
      </c>
      <c r="E18" s="402">
        <f t="shared" si="2"/>
        <v>0</v>
      </c>
      <c r="F18" s="403">
        <v>521</v>
      </c>
      <c r="G18" s="402">
        <v>0</v>
      </c>
      <c r="H18" s="402">
        <f t="shared" si="3"/>
        <v>0</v>
      </c>
      <c r="I18" s="403">
        <v>465</v>
      </c>
      <c r="J18" s="404"/>
      <c r="K18" s="402">
        <v>0</v>
      </c>
      <c r="L18" s="402">
        <f t="shared" si="4"/>
        <v>0</v>
      </c>
      <c r="M18" s="403">
        <v>455</v>
      </c>
      <c r="N18" s="402">
        <v>0</v>
      </c>
      <c r="O18" s="402">
        <v>0</v>
      </c>
      <c r="P18" s="402">
        <v>0</v>
      </c>
      <c r="Q18" s="402">
        <v>0</v>
      </c>
      <c r="R18" s="402">
        <v>0</v>
      </c>
      <c r="S18" s="402">
        <v>0</v>
      </c>
      <c r="T18" s="215"/>
    </row>
    <row r="19" spans="1:20" ht="41.25" customHeight="1" x14ac:dyDescent="0.15">
      <c r="A19" s="218" t="s">
        <v>61</v>
      </c>
      <c r="B19" s="402">
        <f t="shared" si="1"/>
        <v>0.2</v>
      </c>
      <c r="C19" s="402">
        <f t="shared" si="1"/>
        <v>1.042</v>
      </c>
      <c r="D19" s="402">
        <v>0.2</v>
      </c>
      <c r="E19" s="402">
        <f t="shared" si="2"/>
        <v>1.042</v>
      </c>
      <c r="F19" s="403">
        <v>521</v>
      </c>
      <c r="G19" s="402">
        <v>0</v>
      </c>
      <c r="H19" s="402">
        <f t="shared" si="3"/>
        <v>0</v>
      </c>
      <c r="I19" s="403">
        <v>465</v>
      </c>
      <c r="J19" s="404"/>
      <c r="K19" s="402">
        <v>0</v>
      </c>
      <c r="L19" s="402">
        <f t="shared" si="4"/>
        <v>0</v>
      </c>
      <c r="M19" s="403">
        <v>455</v>
      </c>
      <c r="N19" s="402">
        <v>0</v>
      </c>
      <c r="O19" s="402">
        <v>0</v>
      </c>
      <c r="P19" s="402">
        <v>0</v>
      </c>
      <c r="Q19" s="402">
        <v>0</v>
      </c>
      <c r="R19" s="402">
        <v>0</v>
      </c>
      <c r="S19" s="402">
        <v>0</v>
      </c>
      <c r="T19" s="215"/>
    </row>
    <row r="20" spans="1:20" ht="41.25" customHeight="1" thickBot="1" x14ac:dyDescent="0.2">
      <c r="A20" s="217" t="s">
        <v>60</v>
      </c>
      <c r="B20" s="406">
        <f t="shared" si="1"/>
        <v>0.45</v>
      </c>
      <c r="C20" s="406">
        <f t="shared" si="1"/>
        <v>2.0924999999999998</v>
      </c>
      <c r="D20" s="406">
        <v>0</v>
      </c>
      <c r="E20" s="406">
        <f t="shared" si="2"/>
        <v>0</v>
      </c>
      <c r="F20" s="407">
        <v>521</v>
      </c>
      <c r="G20" s="406">
        <v>0.45</v>
      </c>
      <c r="H20" s="406">
        <f t="shared" si="3"/>
        <v>2.0924999999999998</v>
      </c>
      <c r="I20" s="407">
        <v>465</v>
      </c>
      <c r="J20" s="404"/>
      <c r="K20" s="406">
        <v>0</v>
      </c>
      <c r="L20" s="406">
        <f t="shared" si="4"/>
        <v>0</v>
      </c>
      <c r="M20" s="407">
        <v>455</v>
      </c>
      <c r="N20" s="406">
        <v>0</v>
      </c>
      <c r="O20" s="406">
        <v>0</v>
      </c>
      <c r="P20" s="406">
        <v>0</v>
      </c>
      <c r="Q20" s="406">
        <v>0</v>
      </c>
      <c r="R20" s="406">
        <v>0</v>
      </c>
      <c r="S20" s="406">
        <v>0</v>
      </c>
      <c r="T20" s="215"/>
    </row>
    <row r="21" spans="1:20" ht="12" customHeight="1" thickTop="1" x14ac:dyDescent="0.15">
      <c r="A21" s="170" t="s">
        <v>30</v>
      </c>
      <c r="B21" s="60"/>
      <c r="C21" s="60"/>
      <c r="D21" s="60"/>
      <c r="E21" s="60"/>
      <c r="G21" s="60"/>
      <c r="I21" s="61"/>
      <c r="J21" s="59"/>
      <c r="L21" s="59"/>
      <c r="N21" s="60"/>
      <c r="O21" s="60"/>
      <c r="Q21" s="58"/>
      <c r="R21" s="58"/>
      <c r="S21" s="58"/>
    </row>
  </sheetData>
  <mergeCells count="8">
    <mergeCell ref="A1:I1"/>
    <mergeCell ref="K1:S1"/>
    <mergeCell ref="B3:C3"/>
    <mergeCell ref="D3:F3"/>
    <mergeCell ref="G3:I3"/>
    <mergeCell ref="K3:M3"/>
    <mergeCell ref="N3:P3"/>
    <mergeCell ref="Q3:S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3"/>
  <sheetViews>
    <sheetView zoomScale="85" zoomScaleNormal="85" workbookViewId="0">
      <selection activeCell="A13" sqref="A13"/>
    </sheetView>
  </sheetViews>
  <sheetFormatPr defaultRowHeight="13.5" x14ac:dyDescent="0.15"/>
  <cols>
    <col min="1" max="1" width="14.5546875" style="238" customWidth="1"/>
    <col min="2" max="5" width="11.77734375" style="44" customWidth="1"/>
    <col min="6" max="6" width="11.77734375" style="46" customWidth="1"/>
    <col min="7" max="7" width="2.77734375" style="46" customWidth="1"/>
    <col min="8" max="13" width="12.77734375" style="46" customWidth="1"/>
    <col min="14" max="16384" width="8.88671875" style="47"/>
  </cols>
  <sheetData>
    <row r="1" spans="1:90" s="255" customFormat="1" ht="45" customHeight="1" x14ac:dyDescent="0.25">
      <c r="A1" s="672" t="s">
        <v>124</v>
      </c>
      <c r="B1" s="672"/>
      <c r="C1" s="672"/>
      <c r="D1" s="672"/>
      <c r="E1" s="672"/>
      <c r="F1" s="672"/>
      <c r="G1" s="256"/>
      <c r="H1" s="651" t="s">
        <v>123</v>
      </c>
      <c r="I1" s="651"/>
      <c r="J1" s="651"/>
      <c r="K1" s="651"/>
      <c r="L1" s="651"/>
      <c r="M1" s="651"/>
      <c r="W1" s="47"/>
    </row>
    <row r="2" spans="1:90" s="239" customFormat="1" ht="25.5" customHeight="1" thickBot="1" x14ac:dyDescent="0.2">
      <c r="A2" s="254" t="s">
        <v>122</v>
      </c>
      <c r="B2" s="4"/>
      <c r="C2" s="4"/>
      <c r="D2" s="4"/>
      <c r="E2" s="4"/>
      <c r="F2" s="253"/>
      <c r="G2" s="242"/>
      <c r="H2" s="253"/>
      <c r="I2" s="253"/>
      <c r="J2" s="253"/>
      <c r="K2" s="253"/>
      <c r="L2" s="253"/>
      <c r="M2" s="123" t="s">
        <v>97</v>
      </c>
    </row>
    <row r="3" spans="1:90" s="242" customFormat="1" ht="16.5" customHeight="1" thickTop="1" x14ac:dyDescent="0.15">
      <c r="A3" s="9" t="s">
        <v>84</v>
      </c>
      <c r="B3" s="673" t="s">
        <v>111</v>
      </c>
      <c r="C3" s="674"/>
      <c r="D3" s="643" t="s">
        <v>121</v>
      </c>
      <c r="E3" s="643"/>
      <c r="F3" s="643"/>
      <c r="G3" s="10"/>
      <c r="H3" s="675" t="s">
        <v>120</v>
      </c>
      <c r="I3" s="675"/>
      <c r="J3" s="674"/>
      <c r="K3" s="673" t="s">
        <v>119</v>
      </c>
      <c r="L3" s="675"/>
      <c r="M3" s="675"/>
    </row>
    <row r="4" spans="1:90" s="242" customFormat="1" ht="15.95" customHeight="1" x14ac:dyDescent="0.15">
      <c r="A4" s="12" t="s">
        <v>77</v>
      </c>
      <c r="B4" s="18" t="s">
        <v>76</v>
      </c>
      <c r="C4" s="18" t="s">
        <v>91</v>
      </c>
      <c r="D4" s="18" t="s">
        <v>76</v>
      </c>
      <c r="E4" s="252" t="s">
        <v>91</v>
      </c>
      <c r="F4" s="151"/>
      <c r="G4" s="151"/>
      <c r="H4" s="251" t="s">
        <v>76</v>
      </c>
      <c r="I4" s="249" t="s">
        <v>91</v>
      </c>
      <c r="J4" s="12"/>
      <c r="K4" s="250" t="s">
        <v>76</v>
      </c>
      <c r="L4" s="249" t="s">
        <v>91</v>
      </c>
      <c r="M4" s="151"/>
    </row>
    <row r="5" spans="1:90" s="242" customFormat="1" ht="15.95" customHeight="1" x14ac:dyDescent="0.15">
      <c r="A5" s="12" t="s">
        <v>74</v>
      </c>
      <c r="B5" s="18"/>
      <c r="C5" s="18"/>
      <c r="D5" s="18"/>
      <c r="E5" s="12"/>
      <c r="F5" s="245"/>
      <c r="H5" s="248"/>
      <c r="I5" s="12"/>
      <c r="J5" s="247"/>
      <c r="K5" s="246"/>
      <c r="L5" s="12"/>
      <c r="M5" s="245"/>
    </row>
    <row r="6" spans="1:90" s="241" customFormat="1" ht="15.95" customHeight="1" x14ac:dyDescent="0.15">
      <c r="A6" s="19" t="s">
        <v>16</v>
      </c>
      <c r="B6" s="23" t="s">
        <v>73</v>
      </c>
      <c r="C6" s="23" t="s">
        <v>72</v>
      </c>
      <c r="D6" s="23" t="s">
        <v>73</v>
      </c>
      <c r="E6" s="117" t="s">
        <v>90</v>
      </c>
      <c r="F6" s="149" t="s">
        <v>89</v>
      </c>
      <c r="G6" s="151"/>
      <c r="H6" s="244" t="s">
        <v>73</v>
      </c>
      <c r="I6" s="117" t="s">
        <v>90</v>
      </c>
      <c r="J6" s="153" t="s">
        <v>118</v>
      </c>
      <c r="K6" s="243" t="s">
        <v>73</v>
      </c>
      <c r="L6" s="117" t="s">
        <v>90</v>
      </c>
      <c r="M6" s="149" t="s">
        <v>89</v>
      </c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</row>
    <row r="7" spans="1:90" s="239" customFormat="1" ht="41.25" customHeight="1" x14ac:dyDescent="0.15">
      <c r="A7" s="12">
        <v>2013</v>
      </c>
      <c r="B7" s="182">
        <v>25.9</v>
      </c>
      <c r="C7" s="182">
        <v>84.399999999999991</v>
      </c>
      <c r="D7" s="182">
        <v>18.799999999999997</v>
      </c>
      <c r="E7" s="182">
        <v>76</v>
      </c>
      <c r="F7" s="182">
        <v>404</v>
      </c>
      <c r="G7" s="182"/>
      <c r="H7" s="182">
        <v>7.0764000000000005</v>
      </c>
      <c r="I7" s="182">
        <v>8.4</v>
      </c>
      <c r="J7" s="182">
        <v>118</v>
      </c>
      <c r="K7" s="177">
        <v>0</v>
      </c>
      <c r="L7" s="177">
        <v>0</v>
      </c>
      <c r="M7" s="177">
        <v>0</v>
      </c>
    </row>
    <row r="8" spans="1:90" s="239" customFormat="1" ht="41.25" customHeight="1" x14ac:dyDescent="0.15">
      <c r="A8" s="12">
        <v>2014</v>
      </c>
      <c r="B8" s="182">
        <v>25.700000000000003</v>
      </c>
      <c r="C8" s="182">
        <v>87.2</v>
      </c>
      <c r="D8" s="182">
        <v>18.7</v>
      </c>
      <c r="E8" s="182">
        <v>79</v>
      </c>
      <c r="F8" s="182">
        <v>395</v>
      </c>
      <c r="G8" s="182"/>
      <c r="H8" s="182">
        <v>7</v>
      </c>
      <c r="I8" s="182">
        <v>8.1999999999999993</v>
      </c>
      <c r="J8" s="182">
        <v>116</v>
      </c>
      <c r="K8" s="182">
        <v>0</v>
      </c>
      <c r="L8" s="182">
        <v>0</v>
      </c>
      <c r="M8" s="182">
        <v>0</v>
      </c>
    </row>
    <row r="9" spans="1:90" s="239" customFormat="1" ht="41.25" customHeight="1" x14ac:dyDescent="0.15">
      <c r="A9" s="12">
        <v>2015</v>
      </c>
      <c r="B9" s="182">
        <v>25.5</v>
      </c>
      <c r="C9" s="182">
        <v>85.7</v>
      </c>
      <c r="D9" s="182">
        <v>18.5</v>
      </c>
      <c r="E9" s="182">
        <v>77.699999999999989</v>
      </c>
      <c r="F9" s="182">
        <v>389</v>
      </c>
      <c r="G9" s="182"/>
      <c r="H9" s="182">
        <v>7</v>
      </c>
      <c r="I9" s="182">
        <v>8</v>
      </c>
      <c r="J9" s="182">
        <v>114</v>
      </c>
      <c r="K9" s="177">
        <v>0</v>
      </c>
      <c r="L9" s="177">
        <v>0</v>
      </c>
      <c r="M9" s="177">
        <v>0</v>
      </c>
    </row>
    <row r="10" spans="1:90" s="239" customFormat="1" ht="41.25" customHeight="1" x14ac:dyDescent="0.15">
      <c r="A10" s="12">
        <v>2016</v>
      </c>
      <c r="B10" s="182">
        <v>40.700000000000003</v>
      </c>
      <c r="C10" s="182">
        <v>101.39999999999999</v>
      </c>
      <c r="D10" s="182">
        <v>17.7</v>
      </c>
      <c r="E10" s="182">
        <v>68.099999999999994</v>
      </c>
      <c r="F10" s="182">
        <v>385</v>
      </c>
      <c r="G10" s="182"/>
      <c r="H10" s="182">
        <v>3</v>
      </c>
      <c r="I10" s="182">
        <v>4.5</v>
      </c>
      <c r="J10" s="182">
        <v>150</v>
      </c>
      <c r="K10" s="177">
        <v>20</v>
      </c>
      <c r="L10" s="177">
        <v>28.8</v>
      </c>
      <c r="M10" s="177">
        <v>144</v>
      </c>
    </row>
    <row r="11" spans="1:90" s="239" customFormat="1" ht="41.25" customHeight="1" x14ac:dyDescent="0.15">
      <c r="A11" s="12">
        <v>2017</v>
      </c>
      <c r="B11" s="182">
        <v>40.299999999999997</v>
      </c>
      <c r="C11" s="182">
        <v>100.6</v>
      </c>
      <c r="D11" s="182">
        <v>17.399999999999999</v>
      </c>
      <c r="E11" s="182">
        <v>67.3</v>
      </c>
      <c r="F11" s="182">
        <v>0</v>
      </c>
      <c r="G11" s="182" t="s">
        <v>67</v>
      </c>
      <c r="H11" s="182">
        <v>3.0000000000000004</v>
      </c>
      <c r="I11" s="182">
        <v>4.4999999999999991</v>
      </c>
      <c r="J11" s="182">
        <v>150</v>
      </c>
      <c r="K11" s="182">
        <v>19.899999999999999</v>
      </c>
      <c r="L11" s="182">
        <v>28.8</v>
      </c>
      <c r="M11" s="177">
        <v>144</v>
      </c>
    </row>
    <row r="12" spans="1:90" s="239" customFormat="1" ht="41.25" customHeight="1" x14ac:dyDescent="0.15">
      <c r="A12" s="12">
        <v>2018</v>
      </c>
      <c r="B12" s="182">
        <v>107.1</v>
      </c>
      <c r="C12" s="182">
        <v>147.29999999999998</v>
      </c>
      <c r="D12" s="182">
        <v>62.099999999999994</v>
      </c>
      <c r="E12" s="182">
        <v>98.3</v>
      </c>
      <c r="F12" s="182">
        <v>157.28571428571428</v>
      </c>
      <c r="G12" s="182"/>
      <c r="H12" s="182">
        <v>1.9000000000000004</v>
      </c>
      <c r="I12" s="182">
        <v>4.8999999999999995</v>
      </c>
      <c r="J12" s="182">
        <v>98.285714285714292</v>
      </c>
      <c r="K12" s="182">
        <v>43.099999999999994</v>
      </c>
      <c r="L12" s="182">
        <v>44.1</v>
      </c>
      <c r="M12" s="182">
        <v>104.57142857142857</v>
      </c>
    </row>
    <row r="13" spans="1:90" s="240" customFormat="1" ht="41.25" customHeight="1" x14ac:dyDescent="0.15">
      <c r="A13" s="220">
        <v>2019</v>
      </c>
      <c r="B13" s="408">
        <f>SUM(B14:B20)</f>
        <v>119.37999999999998</v>
      </c>
      <c r="C13" s="408">
        <f t="shared" ref="C13:L13" si="0">SUM(C14:C20)</f>
        <v>297.80119999999999</v>
      </c>
      <c r="D13" s="408">
        <f t="shared" si="0"/>
        <v>67.790000000000006</v>
      </c>
      <c r="E13" s="408">
        <f t="shared" si="0"/>
        <v>218.96170000000001</v>
      </c>
      <c r="F13" s="409">
        <v>323</v>
      </c>
      <c r="G13" s="408">
        <f t="shared" si="0"/>
        <v>0</v>
      </c>
      <c r="H13" s="408">
        <f t="shared" si="0"/>
        <v>2.5</v>
      </c>
      <c r="I13" s="408">
        <f t="shared" si="0"/>
        <v>2.7500000000000004</v>
      </c>
      <c r="J13" s="410">
        <v>110</v>
      </c>
      <c r="K13" s="408">
        <f t="shared" si="0"/>
        <v>49.089999999999996</v>
      </c>
      <c r="L13" s="408">
        <f t="shared" si="0"/>
        <v>76.089499999999987</v>
      </c>
      <c r="M13" s="410">
        <v>155</v>
      </c>
    </row>
    <row r="14" spans="1:90" s="239" customFormat="1" ht="41.25" customHeight="1" x14ac:dyDescent="0.15">
      <c r="A14" s="218" t="s">
        <v>66</v>
      </c>
      <c r="B14" s="411">
        <f>SUM(D14,H14,K14)</f>
        <v>15.209999999999999</v>
      </c>
      <c r="C14" s="411">
        <f>SUM(E14,I14,L14)</f>
        <v>43.381499999999996</v>
      </c>
      <c r="D14" s="411">
        <v>11.95</v>
      </c>
      <c r="E14" s="411">
        <f>D14*F14*10/1000</f>
        <v>38.598500000000001</v>
      </c>
      <c r="F14" s="412">
        <v>323</v>
      </c>
      <c r="G14" s="411"/>
      <c r="H14" s="413">
        <v>0.6</v>
      </c>
      <c r="I14" s="413">
        <f>H14*J14*10/1000</f>
        <v>0.66</v>
      </c>
      <c r="J14" s="265">
        <v>110</v>
      </c>
      <c r="K14" s="413">
        <v>2.66</v>
      </c>
      <c r="L14" s="413">
        <f>K14*M14*10/1000</f>
        <v>4.1230000000000002</v>
      </c>
      <c r="M14" s="265">
        <v>155</v>
      </c>
    </row>
    <row r="15" spans="1:90" s="239" customFormat="1" ht="41.25" customHeight="1" x14ac:dyDescent="0.15">
      <c r="A15" s="218" t="s">
        <v>65</v>
      </c>
      <c r="B15" s="411">
        <f t="shared" ref="B15:C20" si="1">SUM(D15,H15,K15)</f>
        <v>9.9700000000000006</v>
      </c>
      <c r="C15" s="411">
        <f t="shared" si="1"/>
        <v>26.558300000000003</v>
      </c>
      <c r="D15" s="413">
        <v>6.61</v>
      </c>
      <c r="E15" s="411">
        <f t="shared" ref="E15:E20" si="2">D15*F15*10/1000</f>
        <v>21.350300000000004</v>
      </c>
      <c r="F15" s="412">
        <v>323</v>
      </c>
      <c r="G15" s="411"/>
      <c r="H15" s="413">
        <v>0</v>
      </c>
      <c r="I15" s="413">
        <f t="shared" ref="I15:I20" si="3">H15*J15*10/1000</f>
        <v>0</v>
      </c>
      <c r="J15" s="136">
        <v>110</v>
      </c>
      <c r="K15" s="413">
        <v>3.36</v>
      </c>
      <c r="L15" s="413">
        <f t="shared" ref="L15:L20" si="4">K15*M15*10/1000</f>
        <v>5.2080000000000002</v>
      </c>
      <c r="M15" s="265">
        <v>155</v>
      </c>
    </row>
    <row r="16" spans="1:90" s="239" customFormat="1" ht="41.25" customHeight="1" x14ac:dyDescent="0.15">
      <c r="A16" s="218" t="s">
        <v>64</v>
      </c>
      <c r="B16" s="411">
        <f t="shared" si="1"/>
        <v>7.2200000000000006</v>
      </c>
      <c r="C16" s="411">
        <f t="shared" si="1"/>
        <v>22.308399999999999</v>
      </c>
      <c r="D16" s="413">
        <v>6.73</v>
      </c>
      <c r="E16" s="411">
        <f t="shared" si="2"/>
        <v>21.7379</v>
      </c>
      <c r="F16" s="412">
        <v>323</v>
      </c>
      <c r="G16" s="411"/>
      <c r="H16" s="413">
        <v>0.42</v>
      </c>
      <c r="I16" s="413">
        <f t="shared" si="3"/>
        <v>0.46199999999999997</v>
      </c>
      <c r="J16" s="265">
        <v>110</v>
      </c>
      <c r="K16" s="413">
        <v>7.0000000000000007E-2</v>
      </c>
      <c r="L16" s="413">
        <f t="shared" si="4"/>
        <v>0.10850000000000001</v>
      </c>
      <c r="M16" s="265">
        <v>155</v>
      </c>
    </row>
    <row r="17" spans="1:13" s="239" customFormat="1" ht="41.25" customHeight="1" x14ac:dyDescent="0.15">
      <c r="A17" s="218" t="s">
        <v>63</v>
      </c>
      <c r="B17" s="411">
        <f t="shared" si="1"/>
        <v>14.36</v>
      </c>
      <c r="C17" s="411">
        <f t="shared" si="1"/>
        <v>38.210499999999996</v>
      </c>
      <c r="D17" s="413">
        <v>9.6</v>
      </c>
      <c r="E17" s="411">
        <f t="shared" si="2"/>
        <v>31.007999999999996</v>
      </c>
      <c r="F17" s="414">
        <v>323</v>
      </c>
      <c r="G17" s="411"/>
      <c r="H17" s="413">
        <v>0.39</v>
      </c>
      <c r="I17" s="413">
        <f t="shared" si="3"/>
        <v>0.42899999999999999</v>
      </c>
      <c r="J17" s="136">
        <v>110</v>
      </c>
      <c r="K17" s="413">
        <v>4.37</v>
      </c>
      <c r="L17" s="413">
        <f t="shared" si="4"/>
        <v>6.7735000000000003</v>
      </c>
      <c r="M17" s="265">
        <v>155</v>
      </c>
    </row>
    <row r="18" spans="1:13" ht="41.25" customHeight="1" x14ac:dyDescent="0.15">
      <c r="A18" s="218" t="s">
        <v>62</v>
      </c>
      <c r="B18" s="411">
        <f t="shared" si="1"/>
        <v>36.129999999999995</v>
      </c>
      <c r="C18" s="411">
        <f t="shared" si="1"/>
        <v>69.028099999999995</v>
      </c>
      <c r="D18" s="413">
        <v>7.92</v>
      </c>
      <c r="E18" s="411">
        <f t="shared" si="2"/>
        <v>25.581599999999998</v>
      </c>
      <c r="F18" s="412">
        <v>323</v>
      </c>
      <c r="G18" s="411"/>
      <c r="H18" s="413">
        <v>0.62</v>
      </c>
      <c r="I18" s="413">
        <f t="shared" si="3"/>
        <v>0.68200000000000005</v>
      </c>
      <c r="J18" s="265">
        <v>110</v>
      </c>
      <c r="K18" s="413">
        <v>27.59</v>
      </c>
      <c r="L18" s="413">
        <f t="shared" si="4"/>
        <v>42.764499999999998</v>
      </c>
      <c r="M18" s="265">
        <v>155</v>
      </c>
    </row>
    <row r="19" spans="1:13" ht="41.25" customHeight="1" x14ac:dyDescent="0.15">
      <c r="A19" s="218" t="s">
        <v>61</v>
      </c>
      <c r="B19" s="411">
        <f t="shared" si="1"/>
        <v>17.29</v>
      </c>
      <c r="C19" s="411">
        <f t="shared" si="1"/>
        <v>49.909399999999991</v>
      </c>
      <c r="D19" s="413">
        <v>13.78</v>
      </c>
      <c r="E19" s="411">
        <f t="shared" si="2"/>
        <v>44.509399999999992</v>
      </c>
      <c r="F19" s="414">
        <v>323</v>
      </c>
      <c r="G19" s="411"/>
      <c r="H19" s="413">
        <v>0.09</v>
      </c>
      <c r="I19" s="413">
        <f t="shared" si="3"/>
        <v>9.9000000000000005E-2</v>
      </c>
      <c r="J19" s="136">
        <v>110</v>
      </c>
      <c r="K19" s="413">
        <v>3.42</v>
      </c>
      <c r="L19" s="413">
        <f t="shared" si="4"/>
        <v>5.3010000000000002</v>
      </c>
      <c r="M19" s="265">
        <v>155</v>
      </c>
    </row>
    <row r="20" spans="1:13" ht="41.25" customHeight="1" thickBot="1" x14ac:dyDescent="0.2">
      <c r="A20" s="217" t="s">
        <v>60</v>
      </c>
      <c r="B20" s="415">
        <f t="shared" si="1"/>
        <v>19.2</v>
      </c>
      <c r="C20" s="415">
        <f t="shared" si="1"/>
        <v>48.405000000000001</v>
      </c>
      <c r="D20" s="416">
        <v>11.2</v>
      </c>
      <c r="E20" s="415">
        <f t="shared" si="2"/>
        <v>36.176000000000002</v>
      </c>
      <c r="F20" s="417">
        <v>323</v>
      </c>
      <c r="G20" s="411"/>
      <c r="H20" s="416">
        <v>0.38</v>
      </c>
      <c r="I20" s="416">
        <f t="shared" si="3"/>
        <v>0.41799999999999998</v>
      </c>
      <c r="J20" s="178">
        <v>110</v>
      </c>
      <c r="K20" s="416">
        <v>7.62</v>
      </c>
      <c r="L20" s="416">
        <f t="shared" si="4"/>
        <v>11.811</v>
      </c>
      <c r="M20" s="418">
        <v>155</v>
      </c>
    </row>
    <row r="21" spans="1:13" ht="12" customHeight="1" thickTop="1" x14ac:dyDescent="0.15">
      <c r="A21" s="62" t="s">
        <v>117</v>
      </c>
      <c r="D21" s="46"/>
      <c r="E21" s="46"/>
      <c r="G21" s="130"/>
      <c r="H21" s="44"/>
      <c r="I21" s="44"/>
      <c r="K21" s="47"/>
      <c r="L21" s="47"/>
      <c r="M21" s="47"/>
    </row>
    <row r="22" spans="1:13" x14ac:dyDescent="0.15">
      <c r="G22" s="130"/>
    </row>
    <row r="23" spans="1:13" x14ac:dyDescent="0.15">
      <c r="G23" s="130"/>
    </row>
  </sheetData>
  <mergeCells count="6">
    <mergeCell ref="A1:F1"/>
    <mergeCell ref="H1:M1"/>
    <mergeCell ref="B3:C3"/>
    <mergeCell ref="D3:F3"/>
    <mergeCell ref="H3:J3"/>
    <mergeCell ref="K3:M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1"/>
  <sheetViews>
    <sheetView topLeftCell="A5" zoomScale="90" zoomScaleNormal="90" workbookViewId="0">
      <selection activeCell="A13" sqref="A13"/>
    </sheetView>
  </sheetViews>
  <sheetFormatPr defaultRowHeight="13.5" x14ac:dyDescent="0.15"/>
  <cols>
    <col min="1" max="1" width="14.5546875" style="238" customWidth="1"/>
    <col min="2" max="5" width="9.21875" style="44" customWidth="1"/>
    <col min="6" max="6" width="9.21875" style="46" customWidth="1"/>
    <col min="7" max="7" width="9.21875" style="44" customWidth="1"/>
    <col min="8" max="8" width="9.21875" style="46" customWidth="1"/>
    <col min="9" max="9" width="2.77734375" style="130" customWidth="1"/>
    <col min="10" max="13" width="9.6640625" style="46" customWidth="1"/>
    <col min="14" max="15" width="9.6640625" style="44" customWidth="1"/>
    <col min="16" max="16" width="9.6640625" style="46" customWidth="1"/>
    <col min="17" max="16384" width="8.88671875" style="47"/>
  </cols>
  <sheetData>
    <row r="1" spans="1:250" s="255" customFormat="1" ht="45" customHeight="1" x14ac:dyDescent="0.25">
      <c r="A1" s="672" t="s">
        <v>136</v>
      </c>
      <c r="B1" s="672"/>
      <c r="C1" s="672"/>
      <c r="D1" s="672"/>
      <c r="E1" s="678"/>
      <c r="F1" s="672"/>
      <c r="G1" s="672"/>
      <c r="H1" s="672"/>
      <c r="I1" s="164"/>
      <c r="J1" s="651" t="s">
        <v>135</v>
      </c>
      <c r="K1" s="651"/>
      <c r="L1" s="651"/>
      <c r="M1" s="651"/>
      <c r="N1" s="651"/>
      <c r="O1" s="651"/>
      <c r="P1" s="651"/>
      <c r="Z1" s="47"/>
    </row>
    <row r="2" spans="1:250" s="239" customFormat="1" ht="25.5" customHeight="1" thickBot="1" x14ac:dyDescent="0.2">
      <c r="A2" s="62" t="s">
        <v>98</v>
      </c>
      <c r="B2" s="161"/>
      <c r="C2" s="161"/>
      <c r="D2" s="161"/>
      <c r="E2" s="4"/>
      <c r="F2" s="242"/>
      <c r="G2" s="161"/>
      <c r="H2" s="242"/>
      <c r="I2" s="242"/>
      <c r="J2" s="242"/>
      <c r="K2" s="242"/>
      <c r="L2" s="242"/>
      <c r="M2" s="242"/>
      <c r="N2" s="161"/>
      <c r="O2" s="161"/>
      <c r="P2" s="159" t="s">
        <v>97</v>
      </c>
    </row>
    <row r="3" spans="1:250" s="242" customFormat="1" ht="16.5" customHeight="1" thickTop="1" x14ac:dyDescent="0.15">
      <c r="A3" s="9" t="s">
        <v>84</v>
      </c>
      <c r="B3" s="654" t="s">
        <v>111</v>
      </c>
      <c r="C3" s="655"/>
      <c r="D3" s="654" t="s">
        <v>134</v>
      </c>
      <c r="E3" s="655"/>
      <c r="F3" s="655"/>
      <c r="G3" s="654" t="s">
        <v>133</v>
      </c>
      <c r="H3" s="643"/>
      <c r="I3" s="262"/>
      <c r="J3" s="261" t="s">
        <v>132</v>
      </c>
      <c r="K3" s="673" t="s">
        <v>131</v>
      </c>
      <c r="L3" s="675"/>
      <c r="M3" s="674"/>
      <c r="N3" s="654" t="s">
        <v>130</v>
      </c>
      <c r="O3" s="643"/>
      <c r="P3" s="643"/>
    </row>
    <row r="4" spans="1:250" s="242" customFormat="1" ht="15.95" customHeight="1" x14ac:dyDescent="0.15">
      <c r="A4" s="12" t="s">
        <v>129</v>
      </c>
      <c r="B4" s="13" t="s">
        <v>76</v>
      </c>
      <c r="C4" s="18" t="s">
        <v>75</v>
      </c>
      <c r="D4" s="13" t="s">
        <v>76</v>
      </c>
      <c r="E4" s="676" t="s">
        <v>91</v>
      </c>
      <c r="F4" s="677"/>
      <c r="G4" s="13" t="s">
        <v>76</v>
      </c>
      <c r="H4" s="116" t="s">
        <v>91</v>
      </c>
      <c r="I4" s="116"/>
      <c r="J4" s="12"/>
      <c r="K4" s="248" t="s">
        <v>128</v>
      </c>
      <c r="L4" s="252" t="s">
        <v>91</v>
      </c>
      <c r="M4" s="12"/>
      <c r="N4" s="13" t="s">
        <v>76</v>
      </c>
      <c r="O4" s="116" t="s">
        <v>91</v>
      </c>
      <c r="P4" s="151"/>
    </row>
    <row r="5" spans="1:250" s="242" customFormat="1" ht="15.95" customHeight="1" x14ac:dyDescent="0.15">
      <c r="A5" s="12" t="s">
        <v>74</v>
      </c>
      <c r="B5" s="16"/>
      <c r="C5" s="18"/>
      <c r="D5" s="16"/>
      <c r="E5" s="12"/>
      <c r="F5" s="260"/>
      <c r="G5" s="18"/>
      <c r="H5" s="154"/>
      <c r="I5" s="151"/>
      <c r="J5" s="260"/>
      <c r="K5" s="248"/>
      <c r="L5" s="259"/>
      <c r="M5" s="247"/>
      <c r="N5" s="16"/>
      <c r="O5" s="12"/>
      <c r="P5" s="245"/>
    </row>
    <row r="6" spans="1:250" s="241" customFormat="1" ht="15.95" customHeight="1" x14ac:dyDescent="0.15">
      <c r="A6" s="19" t="s">
        <v>16</v>
      </c>
      <c r="B6" s="21" t="s">
        <v>73</v>
      </c>
      <c r="C6" s="23" t="s">
        <v>72</v>
      </c>
      <c r="D6" s="21" t="s">
        <v>73</v>
      </c>
      <c r="E6" s="153" t="s">
        <v>90</v>
      </c>
      <c r="F6" s="117" t="s">
        <v>127</v>
      </c>
      <c r="G6" s="23" t="s">
        <v>73</v>
      </c>
      <c r="H6" s="149" t="s">
        <v>90</v>
      </c>
      <c r="I6" s="151"/>
      <c r="J6" s="117" t="s">
        <v>89</v>
      </c>
      <c r="K6" s="244" t="s">
        <v>73</v>
      </c>
      <c r="L6" s="153" t="s">
        <v>126</v>
      </c>
      <c r="M6" s="153" t="s">
        <v>89</v>
      </c>
      <c r="N6" s="21" t="s">
        <v>73</v>
      </c>
      <c r="O6" s="117" t="s">
        <v>90</v>
      </c>
      <c r="P6" s="149" t="s">
        <v>89</v>
      </c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  <c r="IP6" s="242"/>
    </row>
    <row r="7" spans="1:250" s="239" customFormat="1" ht="42" customHeight="1" x14ac:dyDescent="0.15">
      <c r="A7" s="12">
        <v>2013</v>
      </c>
      <c r="B7" s="133">
        <v>40.5</v>
      </c>
      <c r="C7" s="133">
        <v>63.199999999999996</v>
      </c>
      <c r="D7" s="133">
        <v>32.44</v>
      </c>
      <c r="E7" s="133">
        <v>53.1</v>
      </c>
      <c r="F7" s="258">
        <v>163</v>
      </c>
      <c r="G7" s="133">
        <v>8.1</v>
      </c>
      <c r="H7" s="133">
        <v>10.100000000000001</v>
      </c>
      <c r="I7" s="133"/>
      <c r="J7" s="258">
        <v>124</v>
      </c>
      <c r="K7" s="257" t="s">
        <v>101</v>
      </c>
      <c r="L7" s="257" t="s">
        <v>101</v>
      </c>
      <c r="M7" s="257" t="s">
        <v>101</v>
      </c>
      <c r="N7" s="257" t="s">
        <v>101</v>
      </c>
      <c r="O7" s="257" t="s">
        <v>101</v>
      </c>
      <c r="P7" s="257" t="s">
        <v>101</v>
      </c>
    </row>
    <row r="8" spans="1:250" s="239" customFormat="1" ht="42" customHeight="1" x14ac:dyDescent="0.15">
      <c r="A8" s="12">
        <v>2014</v>
      </c>
      <c r="B8" s="133">
        <v>53.7</v>
      </c>
      <c r="C8" s="133">
        <v>131.69999999999999</v>
      </c>
      <c r="D8" s="133">
        <v>31</v>
      </c>
      <c r="E8" s="133">
        <v>68</v>
      </c>
      <c r="F8" s="133">
        <v>158</v>
      </c>
      <c r="G8" s="133">
        <v>7.9</v>
      </c>
      <c r="H8" s="133">
        <v>9.9</v>
      </c>
      <c r="I8" s="133"/>
      <c r="J8" s="133">
        <v>126</v>
      </c>
      <c r="K8" s="133">
        <v>1.8</v>
      </c>
      <c r="L8" s="133">
        <v>17.8</v>
      </c>
      <c r="M8" s="133">
        <v>194</v>
      </c>
      <c r="N8" s="133">
        <v>13</v>
      </c>
      <c r="O8" s="133">
        <v>36</v>
      </c>
      <c r="P8" s="133">
        <v>157</v>
      </c>
    </row>
    <row r="9" spans="1:250" s="239" customFormat="1" ht="42" customHeight="1" x14ac:dyDescent="0.15">
      <c r="A9" s="12">
        <v>2015</v>
      </c>
      <c r="B9" s="133">
        <v>53.699999999999996</v>
      </c>
      <c r="C9" s="133">
        <v>130.4</v>
      </c>
      <c r="D9" s="133">
        <v>31</v>
      </c>
      <c r="E9" s="133">
        <v>67.5</v>
      </c>
      <c r="F9" s="133">
        <v>156</v>
      </c>
      <c r="G9" s="133">
        <v>7.9</v>
      </c>
      <c r="H9" s="133">
        <v>9.7000000000000011</v>
      </c>
      <c r="I9" s="133"/>
      <c r="J9" s="133">
        <v>124</v>
      </c>
      <c r="K9" s="133">
        <v>1.8</v>
      </c>
      <c r="L9" s="133">
        <v>17.5</v>
      </c>
      <c r="M9" s="133">
        <v>90.3</v>
      </c>
      <c r="N9" s="133">
        <v>13</v>
      </c>
      <c r="O9" s="133">
        <v>35.700000000000003</v>
      </c>
      <c r="P9" s="133">
        <v>156</v>
      </c>
    </row>
    <row r="10" spans="1:250" s="239" customFormat="1" ht="42" customHeight="1" x14ac:dyDescent="0.15">
      <c r="A10" s="12">
        <v>2016</v>
      </c>
      <c r="B10" s="216">
        <v>184.89999999999998</v>
      </c>
      <c r="C10" s="216">
        <v>296.60000000000002</v>
      </c>
      <c r="D10" s="216">
        <v>175</v>
      </c>
      <c r="E10" s="216">
        <v>283</v>
      </c>
      <c r="F10" s="216">
        <v>162</v>
      </c>
      <c r="G10" s="216">
        <v>3.7</v>
      </c>
      <c r="H10" s="216">
        <v>5.0999999999999996</v>
      </c>
      <c r="I10" s="216"/>
      <c r="J10" s="216">
        <v>137</v>
      </c>
      <c r="K10" s="216">
        <v>0.6</v>
      </c>
      <c r="L10" s="216">
        <v>0.9</v>
      </c>
      <c r="M10" s="216">
        <v>142</v>
      </c>
      <c r="N10" s="216">
        <v>5.6</v>
      </c>
      <c r="O10" s="216">
        <v>7.6</v>
      </c>
      <c r="P10" s="216">
        <v>135</v>
      </c>
    </row>
    <row r="11" spans="1:250" s="239" customFormat="1" ht="42" customHeight="1" x14ac:dyDescent="0.15">
      <c r="A11" s="12">
        <v>2017</v>
      </c>
      <c r="B11" s="216">
        <v>183.9</v>
      </c>
      <c r="C11" s="216">
        <v>295.5</v>
      </c>
      <c r="D11" s="216">
        <v>174.2</v>
      </c>
      <c r="E11" s="216">
        <v>282.09999999999997</v>
      </c>
      <c r="F11" s="216">
        <v>162</v>
      </c>
      <c r="G11" s="216">
        <v>3.5</v>
      </c>
      <c r="H11" s="216">
        <v>4.8999999999999995</v>
      </c>
      <c r="I11" s="216" t="s">
        <v>67</v>
      </c>
      <c r="J11" s="216">
        <v>113.85714285714286</v>
      </c>
      <c r="K11" s="216">
        <v>0.6</v>
      </c>
      <c r="L11" s="216">
        <v>0.89999999999999991</v>
      </c>
      <c r="M11" s="216">
        <v>109</v>
      </c>
      <c r="N11" s="216">
        <v>5.6000000000000005</v>
      </c>
      <c r="O11" s="216">
        <v>7.6</v>
      </c>
      <c r="P11" s="216">
        <v>120.57142857142857</v>
      </c>
    </row>
    <row r="12" spans="1:250" s="239" customFormat="1" ht="42" customHeight="1" x14ac:dyDescent="0.15">
      <c r="A12" s="12">
        <v>2018</v>
      </c>
      <c r="B12" s="216">
        <v>158.64000000000001</v>
      </c>
      <c r="C12" s="216">
        <v>139.67477</v>
      </c>
      <c r="D12" s="216">
        <v>152.33000000000001</v>
      </c>
      <c r="E12" s="216">
        <v>132.37476999999998</v>
      </c>
      <c r="F12" s="216">
        <v>86.857142857142861</v>
      </c>
      <c r="G12" s="216">
        <v>4.8000000000000007</v>
      </c>
      <c r="H12" s="216">
        <v>4.8999999999999995</v>
      </c>
      <c r="I12" s="216" t="s">
        <v>125</v>
      </c>
      <c r="J12" s="216">
        <v>797</v>
      </c>
      <c r="K12" s="216">
        <v>0.99999999999999989</v>
      </c>
      <c r="L12" s="216">
        <v>0.99999999999999989</v>
      </c>
      <c r="M12" s="216">
        <v>61.714285714285715</v>
      </c>
      <c r="N12" s="216">
        <v>0.51</v>
      </c>
      <c r="O12" s="216">
        <v>1.4000000000000001</v>
      </c>
      <c r="P12" s="216">
        <v>71.428571428571431</v>
      </c>
    </row>
    <row r="13" spans="1:250" s="240" customFormat="1" ht="42" customHeight="1" x14ac:dyDescent="0.15">
      <c r="A13" s="220">
        <v>2019</v>
      </c>
      <c r="B13" s="401">
        <f>SUM(B14:B20)</f>
        <v>165.47000000000003</v>
      </c>
      <c r="C13" s="401">
        <f t="shared" ref="C13:O13" si="0">SUM(C14:C20)</f>
        <v>295.26349999999996</v>
      </c>
      <c r="D13" s="401">
        <f t="shared" si="0"/>
        <v>159.82999999999998</v>
      </c>
      <c r="E13" s="401">
        <f t="shared" si="0"/>
        <v>287.69400000000002</v>
      </c>
      <c r="F13" s="419">
        <v>180</v>
      </c>
      <c r="G13" s="401">
        <f t="shared" si="0"/>
        <v>4.01</v>
      </c>
      <c r="H13" s="401">
        <f t="shared" si="0"/>
        <v>4.6516000000000002</v>
      </c>
      <c r="I13" s="401"/>
      <c r="J13" s="420">
        <v>116</v>
      </c>
      <c r="K13" s="401">
        <f t="shared" si="0"/>
        <v>0.71</v>
      </c>
      <c r="L13" s="401">
        <f t="shared" si="0"/>
        <v>1.1147</v>
      </c>
      <c r="M13" s="420">
        <v>157</v>
      </c>
      <c r="N13" s="401">
        <f t="shared" si="0"/>
        <v>0.91999999999999993</v>
      </c>
      <c r="O13" s="401">
        <f t="shared" si="0"/>
        <v>1.8031999999999999</v>
      </c>
      <c r="P13" s="420">
        <v>196</v>
      </c>
    </row>
    <row r="14" spans="1:250" s="239" customFormat="1" ht="42" customHeight="1" x14ac:dyDescent="0.15">
      <c r="A14" s="218" t="s">
        <v>66</v>
      </c>
      <c r="B14" s="404">
        <f>SUM(D14,G14,K14,N14)</f>
        <v>31.71</v>
      </c>
      <c r="C14" s="404">
        <f>SUM(E14,H14,L14,O14)</f>
        <v>55.906099999999995</v>
      </c>
      <c r="D14" s="413">
        <v>29.77</v>
      </c>
      <c r="E14" s="413">
        <f>D14*F14*10/1000</f>
        <v>53.585999999999999</v>
      </c>
      <c r="F14" s="421">
        <v>180</v>
      </c>
      <c r="G14" s="411">
        <v>1.77</v>
      </c>
      <c r="H14" s="411">
        <f>G14*J14*10/1000</f>
        <v>2.0531999999999999</v>
      </c>
      <c r="I14" s="411"/>
      <c r="J14" s="412">
        <v>116</v>
      </c>
      <c r="K14" s="413">
        <v>0.17</v>
      </c>
      <c r="L14" s="413">
        <f>K14*M14*10/1000</f>
        <v>0.26690000000000003</v>
      </c>
      <c r="M14" s="414">
        <v>157</v>
      </c>
      <c r="N14" s="413">
        <v>0</v>
      </c>
      <c r="O14" s="413">
        <f>N14*P14*10/1000</f>
        <v>0</v>
      </c>
      <c r="P14" s="414">
        <v>196</v>
      </c>
    </row>
    <row r="15" spans="1:250" s="239" customFormat="1" ht="42" customHeight="1" x14ac:dyDescent="0.15">
      <c r="A15" s="218" t="s">
        <v>65</v>
      </c>
      <c r="B15" s="404">
        <f t="shared" ref="B15:C20" si="1">SUM(D15,G15,K15,N15)</f>
        <v>32.990000000000009</v>
      </c>
      <c r="C15" s="404">
        <f t="shared" si="1"/>
        <v>59.268400000000007</v>
      </c>
      <c r="D15" s="413">
        <v>32.700000000000003</v>
      </c>
      <c r="E15" s="413">
        <f t="shared" ref="E15:E20" si="2">D15*F15*10/1000</f>
        <v>58.860000000000007</v>
      </c>
      <c r="F15" s="422">
        <v>180</v>
      </c>
      <c r="G15" s="411">
        <v>0.2</v>
      </c>
      <c r="H15" s="411">
        <f t="shared" ref="H15:H20" si="3">G15*J15*10/1000</f>
        <v>0.23200000000000004</v>
      </c>
      <c r="I15" s="411"/>
      <c r="J15" s="412">
        <v>116</v>
      </c>
      <c r="K15" s="413">
        <v>0</v>
      </c>
      <c r="L15" s="413">
        <f t="shared" ref="L15:L20" si="4">K15*M15*10/1000</f>
        <v>0</v>
      </c>
      <c r="M15" s="414">
        <v>157</v>
      </c>
      <c r="N15" s="413">
        <v>0.09</v>
      </c>
      <c r="O15" s="413">
        <f t="shared" ref="O15:O20" si="5">N15*P15*10/1000</f>
        <v>0.1764</v>
      </c>
      <c r="P15" s="414">
        <v>196</v>
      </c>
    </row>
    <row r="16" spans="1:250" s="239" customFormat="1" ht="42" customHeight="1" x14ac:dyDescent="0.15">
      <c r="A16" s="218" t="s">
        <v>64</v>
      </c>
      <c r="B16" s="404">
        <f t="shared" si="1"/>
        <v>24.62</v>
      </c>
      <c r="C16" s="404">
        <f t="shared" si="1"/>
        <v>43.799399999999999</v>
      </c>
      <c r="D16" s="413">
        <v>23.6</v>
      </c>
      <c r="E16" s="413">
        <f t="shared" si="2"/>
        <v>42.48</v>
      </c>
      <c r="F16" s="422">
        <v>180</v>
      </c>
      <c r="G16" s="411">
        <v>0.84</v>
      </c>
      <c r="H16" s="411">
        <f t="shared" si="3"/>
        <v>0.97439999999999993</v>
      </c>
      <c r="I16" s="411"/>
      <c r="J16" s="412">
        <v>116</v>
      </c>
      <c r="K16" s="413">
        <v>0.02</v>
      </c>
      <c r="L16" s="413">
        <f t="shared" si="4"/>
        <v>3.1400000000000004E-2</v>
      </c>
      <c r="M16" s="414">
        <v>157</v>
      </c>
      <c r="N16" s="413">
        <v>0.16</v>
      </c>
      <c r="O16" s="413">
        <f t="shared" si="5"/>
        <v>0.31360000000000005</v>
      </c>
      <c r="P16" s="414">
        <v>196</v>
      </c>
    </row>
    <row r="17" spans="1:16" s="239" customFormat="1" ht="42" customHeight="1" x14ac:dyDescent="0.15">
      <c r="A17" s="218" t="s">
        <v>63</v>
      </c>
      <c r="B17" s="404">
        <f t="shared" si="1"/>
        <v>16</v>
      </c>
      <c r="C17" s="404">
        <f t="shared" si="1"/>
        <v>28.679999999999996</v>
      </c>
      <c r="D17" s="413">
        <v>15.5</v>
      </c>
      <c r="E17" s="413">
        <f t="shared" si="2"/>
        <v>27.9</v>
      </c>
      <c r="F17" s="421">
        <v>180</v>
      </c>
      <c r="G17" s="411">
        <v>0.25</v>
      </c>
      <c r="H17" s="411">
        <f t="shared" si="3"/>
        <v>0.28999999999999998</v>
      </c>
      <c r="I17" s="411"/>
      <c r="J17" s="412">
        <v>116</v>
      </c>
      <c r="K17" s="413">
        <v>0</v>
      </c>
      <c r="L17" s="413">
        <f t="shared" si="4"/>
        <v>0</v>
      </c>
      <c r="M17" s="414">
        <v>157</v>
      </c>
      <c r="N17" s="413">
        <v>0.25</v>
      </c>
      <c r="O17" s="413">
        <f t="shared" si="5"/>
        <v>0.49</v>
      </c>
      <c r="P17" s="414">
        <v>196</v>
      </c>
    </row>
    <row r="18" spans="1:16" ht="42" customHeight="1" x14ac:dyDescent="0.15">
      <c r="A18" s="218" t="s">
        <v>62</v>
      </c>
      <c r="B18" s="404">
        <f t="shared" si="1"/>
        <v>19.119999999999997</v>
      </c>
      <c r="C18" s="404">
        <f t="shared" si="1"/>
        <v>34.285499999999999</v>
      </c>
      <c r="D18" s="413">
        <v>18.82</v>
      </c>
      <c r="E18" s="413">
        <f t="shared" si="2"/>
        <v>33.875999999999998</v>
      </c>
      <c r="F18" s="422">
        <v>180</v>
      </c>
      <c r="G18" s="411">
        <v>0.15</v>
      </c>
      <c r="H18" s="411">
        <f t="shared" si="3"/>
        <v>0.17399999999999999</v>
      </c>
      <c r="I18" s="411"/>
      <c r="J18" s="412">
        <v>116</v>
      </c>
      <c r="K18" s="413">
        <v>0.15</v>
      </c>
      <c r="L18" s="413">
        <f t="shared" si="4"/>
        <v>0.23549999999999999</v>
      </c>
      <c r="M18" s="414">
        <v>157</v>
      </c>
      <c r="N18" s="413">
        <v>0</v>
      </c>
      <c r="O18" s="413">
        <f t="shared" si="5"/>
        <v>0</v>
      </c>
      <c r="P18" s="414">
        <v>196</v>
      </c>
    </row>
    <row r="19" spans="1:16" ht="42" customHeight="1" x14ac:dyDescent="0.15">
      <c r="A19" s="218" t="s">
        <v>61</v>
      </c>
      <c r="B19" s="404">
        <f t="shared" si="1"/>
        <v>21.150000000000002</v>
      </c>
      <c r="C19" s="404">
        <f t="shared" si="1"/>
        <v>37.5413</v>
      </c>
      <c r="D19" s="413">
        <v>20.100000000000001</v>
      </c>
      <c r="E19" s="413">
        <f t="shared" si="2"/>
        <v>36.180000000000007</v>
      </c>
      <c r="F19" s="421">
        <v>180</v>
      </c>
      <c r="G19" s="411">
        <v>0.71</v>
      </c>
      <c r="H19" s="411">
        <f t="shared" si="3"/>
        <v>0.8236</v>
      </c>
      <c r="I19" s="411"/>
      <c r="J19" s="414">
        <v>116</v>
      </c>
      <c r="K19" s="413">
        <v>0.33</v>
      </c>
      <c r="L19" s="413">
        <f t="shared" si="4"/>
        <v>0.5181</v>
      </c>
      <c r="M19" s="414">
        <v>157</v>
      </c>
      <c r="N19" s="413">
        <v>0.01</v>
      </c>
      <c r="O19" s="413">
        <f t="shared" si="5"/>
        <v>1.9600000000000003E-2</v>
      </c>
      <c r="P19" s="414">
        <v>196</v>
      </c>
    </row>
    <row r="20" spans="1:16" ht="42" customHeight="1" thickBot="1" x14ac:dyDescent="0.2">
      <c r="A20" s="217" t="s">
        <v>60</v>
      </c>
      <c r="B20" s="423">
        <f t="shared" si="1"/>
        <v>19.88</v>
      </c>
      <c r="C20" s="423">
        <f t="shared" si="1"/>
        <v>35.782800000000002</v>
      </c>
      <c r="D20" s="416">
        <v>19.34</v>
      </c>
      <c r="E20" s="416">
        <f t="shared" si="2"/>
        <v>34.811999999999998</v>
      </c>
      <c r="F20" s="424">
        <v>180</v>
      </c>
      <c r="G20" s="416">
        <v>0.09</v>
      </c>
      <c r="H20" s="415">
        <f t="shared" si="3"/>
        <v>0.10439999999999999</v>
      </c>
      <c r="I20" s="413"/>
      <c r="J20" s="425">
        <v>116</v>
      </c>
      <c r="K20" s="406">
        <v>0.04</v>
      </c>
      <c r="L20" s="406">
        <f t="shared" si="4"/>
        <v>6.2800000000000009E-2</v>
      </c>
      <c r="M20" s="426">
        <v>157</v>
      </c>
      <c r="N20" s="406">
        <v>0.41</v>
      </c>
      <c r="O20" s="406">
        <f t="shared" si="5"/>
        <v>0.80359999999999998</v>
      </c>
      <c r="P20" s="426">
        <v>196</v>
      </c>
    </row>
    <row r="21" spans="1:16" ht="12" customHeight="1" thickTop="1" x14ac:dyDescent="0.15">
      <c r="A21" s="62" t="s">
        <v>30</v>
      </c>
    </row>
  </sheetData>
  <mergeCells count="8">
    <mergeCell ref="E4:F4"/>
    <mergeCell ref="A1:H1"/>
    <mergeCell ref="J1:P1"/>
    <mergeCell ref="B3:C3"/>
    <mergeCell ref="D3:F3"/>
    <mergeCell ref="G3:H3"/>
    <mergeCell ref="K3:M3"/>
    <mergeCell ref="N3:P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1"/>
  <sheetViews>
    <sheetView topLeftCell="A5" zoomScale="90" zoomScaleNormal="90" workbookViewId="0">
      <selection activeCell="A13" sqref="A13"/>
    </sheetView>
  </sheetViews>
  <sheetFormatPr defaultRowHeight="13.5" x14ac:dyDescent="0.15"/>
  <cols>
    <col min="1" max="1" width="18.77734375" style="238" customWidth="1"/>
    <col min="2" max="3" width="18.77734375" style="49" customWidth="1"/>
    <col min="4" max="4" width="18.77734375" style="264" customWidth="1"/>
    <col min="5" max="5" width="2.6640625" style="264" customWidth="1"/>
    <col min="6" max="7" width="15.77734375" style="49" customWidth="1"/>
    <col min="8" max="8" width="15.77734375" style="263" customWidth="1"/>
    <col min="9" max="9" width="15.77734375" style="49" customWidth="1"/>
    <col min="10" max="10" width="15.77734375" style="47" customWidth="1"/>
    <col min="11" max="11" width="5.33203125" style="47" customWidth="1"/>
    <col min="12" max="16384" width="8.88671875" style="47"/>
  </cols>
  <sheetData>
    <row r="1" spans="1:124" s="281" customFormat="1" ht="45" customHeight="1" x14ac:dyDescent="0.25">
      <c r="A1" s="672" t="s">
        <v>151</v>
      </c>
      <c r="B1" s="672"/>
      <c r="C1" s="672"/>
      <c r="D1" s="672"/>
      <c r="E1" s="283"/>
      <c r="F1" s="651" t="s">
        <v>150</v>
      </c>
      <c r="G1" s="651"/>
      <c r="H1" s="651"/>
      <c r="I1" s="651"/>
      <c r="J1" s="651"/>
      <c r="S1" s="282"/>
    </row>
    <row r="2" spans="1:124" s="239" customFormat="1" ht="25.5" customHeight="1" thickBot="1" x14ac:dyDescent="0.2">
      <c r="A2" s="254" t="s">
        <v>98</v>
      </c>
      <c r="B2" s="278"/>
      <c r="C2" s="278"/>
      <c r="D2" s="280"/>
      <c r="E2" s="279"/>
      <c r="F2" s="278"/>
      <c r="G2" s="278"/>
      <c r="H2" s="7"/>
      <c r="I2" s="278"/>
      <c r="J2" s="123" t="s">
        <v>97</v>
      </c>
    </row>
    <row r="3" spans="1:124" s="242" customFormat="1" ht="16.5" customHeight="1" thickTop="1" x14ac:dyDescent="0.15">
      <c r="A3" s="9" t="s">
        <v>84</v>
      </c>
      <c r="B3" s="654" t="s">
        <v>149</v>
      </c>
      <c r="C3" s="643"/>
      <c r="D3" s="277" t="s">
        <v>148</v>
      </c>
      <c r="E3" s="276"/>
      <c r="F3" s="675" t="s">
        <v>147</v>
      </c>
      <c r="G3" s="674"/>
      <c r="H3" s="643" t="s">
        <v>146</v>
      </c>
      <c r="I3" s="682"/>
      <c r="J3" s="682"/>
    </row>
    <row r="4" spans="1:124" s="242" customFormat="1" ht="15.95" customHeight="1" x14ac:dyDescent="0.15">
      <c r="A4" s="12" t="s">
        <v>77</v>
      </c>
      <c r="B4" s="18" t="s">
        <v>145</v>
      </c>
      <c r="C4" s="18" t="s">
        <v>144</v>
      </c>
      <c r="D4" s="275" t="s">
        <v>143</v>
      </c>
      <c r="E4" s="262"/>
      <c r="F4" s="679" t="s">
        <v>142</v>
      </c>
      <c r="G4" s="683"/>
      <c r="H4" s="274" t="s">
        <v>76</v>
      </c>
      <c r="I4" s="684" t="s">
        <v>142</v>
      </c>
      <c r="J4" s="644"/>
      <c r="N4" s="273"/>
    </row>
    <row r="5" spans="1:124" s="242" customFormat="1" ht="15.95" customHeight="1" x14ac:dyDescent="0.15">
      <c r="A5" s="12" t="s">
        <v>74</v>
      </c>
      <c r="B5" s="18"/>
      <c r="C5" s="272"/>
      <c r="D5" s="271"/>
      <c r="E5" s="262"/>
      <c r="F5" s="679"/>
      <c r="G5" s="679"/>
      <c r="H5" s="18"/>
      <c r="I5" s="680"/>
      <c r="J5" s="681"/>
    </row>
    <row r="6" spans="1:124" s="241" customFormat="1" ht="15.95" customHeight="1" x14ac:dyDescent="0.15">
      <c r="A6" s="19" t="s">
        <v>16</v>
      </c>
      <c r="B6" s="23" t="s">
        <v>73</v>
      </c>
      <c r="C6" s="21" t="s">
        <v>141</v>
      </c>
      <c r="D6" s="270" t="s">
        <v>73</v>
      </c>
      <c r="E6" s="262"/>
      <c r="F6" s="269"/>
      <c r="G6" s="268" t="s">
        <v>139</v>
      </c>
      <c r="H6" s="23" t="s">
        <v>73</v>
      </c>
      <c r="I6" s="267"/>
      <c r="J6" s="266" t="s">
        <v>138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</row>
    <row r="7" spans="1:124" s="239" customFormat="1" ht="42" customHeight="1" x14ac:dyDescent="0.15">
      <c r="A7" s="12">
        <v>2013</v>
      </c>
      <c r="B7" s="132">
        <v>34.999999999999993</v>
      </c>
      <c r="C7" s="132">
        <v>401.30000000000007</v>
      </c>
      <c r="D7" s="132">
        <v>31.1</v>
      </c>
      <c r="E7" s="132"/>
      <c r="F7" s="132">
        <v>346.2</v>
      </c>
      <c r="G7" s="265">
        <v>1113</v>
      </c>
      <c r="H7" s="132">
        <v>3.9000000000000004</v>
      </c>
      <c r="I7" s="132">
        <v>55.1</v>
      </c>
      <c r="J7" s="265">
        <v>1412</v>
      </c>
    </row>
    <row r="8" spans="1:124" s="239" customFormat="1" ht="42" customHeight="1" x14ac:dyDescent="0.15">
      <c r="A8" s="12">
        <v>2014</v>
      </c>
      <c r="B8" s="132">
        <v>35.200000000000003</v>
      </c>
      <c r="C8" s="132">
        <v>407.4</v>
      </c>
      <c r="D8" s="132">
        <v>31.5</v>
      </c>
      <c r="E8" s="132"/>
      <c r="F8" s="132">
        <v>350.4</v>
      </c>
      <c r="G8" s="132">
        <v>1205</v>
      </c>
      <c r="H8" s="132">
        <v>3.7</v>
      </c>
      <c r="I8" s="132">
        <v>57</v>
      </c>
      <c r="J8" s="132">
        <v>1453</v>
      </c>
    </row>
    <row r="9" spans="1:124" s="239" customFormat="1" ht="42" customHeight="1" x14ac:dyDescent="0.15">
      <c r="A9" s="12">
        <v>2015</v>
      </c>
      <c r="B9" s="132">
        <v>35.200000000000003</v>
      </c>
      <c r="C9" s="132">
        <v>406.5</v>
      </c>
      <c r="D9" s="132">
        <v>31.5</v>
      </c>
      <c r="E9" s="132"/>
      <c r="F9" s="132">
        <v>349.7</v>
      </c>
      <c r="G9" s="132">
        <v>1203</v>
      </c>
      <c r="H9" s="132">
        <v>3.7</v>
      </c>
      <c r="I9" s="132">
        <v>56.8</v>
      </c>
      <c r="J9" s="132">
        <v>1452</v>
      </c>
    </row>
    <row r="10" spans="1:124" s="239" customFormat="1" ht="42" customHeight="1" x14ac:dyDescent="0.15">
      <c r="A10" s="12">
        <v>2016</v>
      </c>
      <c r="B10" s="132">
        <v>32.699999999999996</v>
      </c>
      <c r="C10" s="132">
        <v>431.9</v>
      </c>
      <c r="D10" s="132">
        <v>26.9</v>
      </c>
      <c r="E10" s="132"/>
      <c r="F10" s="132">
        <v>334.2</v>
      </c>
      <c r="G10" s="132">
        <v>1242</v>
      </c>
      <c r="H10" s="132">
        <v>5.8</v>
      </c>
      <c r="I10" s="132">
        <v>97.7</v>
      </c>
      <c r="J10" s="132">
        <v>1684</v>
      </c>
    </row>
    <row r="11" spans="1:124" s="239" customFormat="1" ht="42" customHeight="1" x14ac:dyDescent="0.15">
      <c r="A11" s="12">
        <v>2017</v>
      </c>
      <c r="B11" s="132">
        <v>33.059999999999995</v>
      </c>
      <c r="C11" s="132">
        <v>433.6</v>
      </c>
      <c r="D11" s="132">
        <v>27.06</v>
      </c>
      <c r="E11" s="132" t="s">
        <v>67</v>
      </c>
      <c r="F11" s="132">
        <v>335.4</v>
      </c>
      <c r="G11" s="132">
        <v>1238.2857142857142</v>
      </c>
      <c r="H11" s="132">
        <v>6</v>
      </c>
      <c r="I11" s="132">
        <v>98.199999999999989</v>
      </c>
      <c r="J11" s="132">
        <v>1663.1428571428571</v>
      </c>
    </row>
    <row r="12" spans="1:124" s="239" customFormat="1" ht="42" customHeight="1" x14ac:dyDescent="0.15">
      <c r="A12" s="12">
        <v>2018</v>
      </c>
      <c r="B12" s="132">
        <v>55.58</v>
      </c>
      <c r="C12" s="132">
        <v>21222.36</v>
      </c>
      <c r="D12" s="132">
        <v>34.68</v>
      </c>
      <c r="E12" s="132" t="s">
        <v>125</v>
      </c>
      <c r="F12" s="132">
        <v>15328.56</v>
      </c>
      <c r="G12" s="132">
        <v>442</v>
      </c>
      <c r="H12" s="132">
        <v>20.9</v>
      </c>
      <c r="I12" s="132">
        <v>5893.8</v>
      </c>
      <c r="J12" s="132">
        <v>282</v>
      </c>
    </row>
    <row r="13" spans="1:124" s="240" customFormat="1" ht="42" customHeight="1" x14ac:dyDescent="0.15">
      <c r="A13" s="220">
        <v>2019</v>
      </c>
      <c r="B13" s="408">
        <f>SUM(B14:B20)</f>
        <v>58.51</v>
      </c>
      <c r="C13" s="408">
        <f t="shared" ref="C13:I13" si="0">SUM(C14:C20)</f>
        <v>387.94120000000009</v>
      </c>
      <c r="D13" s="408">
        <f t="shared" si="0"/>
        <v>32.630000000000003</v>
      </c>
      <c r="E13" s="408"/>
      <c r="F13" s="408">
        <f t="shared" si="0"/>
        <v>518.16440000000011</v>
      </c>
      <c r="G13" s="427">
        <v>1588</v>
      </c>
      <c r="H13" s="408">
        <f t="shared" si="0"/>
        <v>25.880000000000003</v>
      </c>
      <c r="I13" s="408">
        <f t="shared" si="0"/>
        <v>387.94120000000009</v>
      </c>
      <c r="J13" s="428">
        <v>1499</v>
      </c>
    </row>
    <row r="14" spans="1:124" s="239" customFormat="1" ht="42" customHeight="1" x14ac:dyDescent="0.15">
      <c r="A14" s="218" t="s">
        <v>66</v>
      </c>
      <c r="B14" s="411">
        <f>SUM(D14,H14)</f>
        <v>11.07</v>
      </c>
      <c r="C14" s="411">
        <f>SUM(E14,I14)</f>
        <v>78.547600000000003</v>
      </c>
      <c r="D14" s="411">
        <v>5.83</v>
      </c>
      <c r="E14" s="411"/>
      <c r="F14" s="411">
        <f>D14*G14*10/1000</f>
        <v>92.580400000000012</v>
      </c>
      <c r="G14" s="429">
        <v>1588</v>
      </c>
      <c r="H14" s="411">
        <v>5.24</v>
      </c>
      <c r="I14" s="411">
        <f>H14*J14*10/1000</f>
        <v>78.547600000000003</v>
      </c>
      <c r="J14" s="421">
        <v>1499</v>
      </c>
    </row>
    <row r="15" spans="1:124" s="239" customFormat="1" ht="42" customHeight="1" x14ac:dyDescent="0.15">
      <c r="A15" s="218" t="s">
        <v>65</v>
      </c>
      <c r="B15" s="411">
        <f t="shared" ref="B15:C20" si="1">SUM(D15,H15)</f>
        <v>15.13</v>
      </c>
      <c r="C15" s="411">
        <f t="shared" si="1"/>
        <v>128.31440000000001</v>
      </c>
      <c r="D15" s="411">
        <v>6.57</v>
      </c>
      <c r="E15" s="411"/>
      <c r="F15" s="411">
        <f t="shared" ref="F15:F20" si="2">D15*G15*10/1000</f>
        <v>104.33160000000001</v>
      </c>
      <c r="G15" s="429">
        <v>1588</v>
      </c>
      <c r="H15" s="411">
        <v>8.56</v>
      </c>
      <c r="I15" s="411">
        <f t="shared" ref="I15:I20" si="3">H15*J15*10/1000</f>
        <v>128.31440000000001</v>
      </c>
      <c r="J15" s="421">
        <v>1499</v>
      </c>
    </row>
    <row r="16" spans="1:124" s="239" customFormat="1" ht="42" customHeight="1" x14ac:dyDescent="0.15">
      <c r="A16" s="218" t="s">
        <v>64</v>
      </c>
      <c r="B16" s="411">
        <f t="shared" si="1"/>
        <v>5.53</v>
      </c>
      <c r="C16" s="411">
        <f t="shared" si="1"/>
        <v>40.472999999999999</v>
      </c>
      <c r="D16" s="411">
        <v>2.83</v>
      </c>
      <c r="E16" s="411"/>
      <c r="F16" s="411">
        <f t="shared" si="2"/>
        <v>44.940400000000004</v>
      </c>
      <c r="G16" s="429">
        <v>1588</v>
      </c>
      <c r="H16" s="411">
        <v>2.7</v>
      </c>
      <c r="I16" s="411">
        <f t="shared" si="3"/>
        <v>40.472999999999999</v>
      </c>
      <c r="J16" s="421">
        <v>1499</v>
      </c>
    </row>
    <row r="17" spans="1:17" s="240" customFormat="1" ht="42" customHeight="1" x14ac:dyDescent="0.15">
      <c r="A17" s="218" t="s">
        <v>63</v>
      </c>
      <c r="B17" s="411">
        <f t="shared" si="1"/>
        <v>6.1899999999999995</v>
      </c>
      <c r="C17" s="411">
        <f t="shared" si="1"/>
        <v>22.035299999999996</v>
      </c>
      <c r="D17" s="411">
        <v>4.72</v>
      </c>
      <c r="E17" s="411"/>
      <c r="F17" s="411">
        <f t="shared" si="2"/>
        <v>74.953599999999994</v>
      </c>
      <c r="G17" s="430">
        <v>1588</v>
      </c>
      <c r="H17" s="411">
        <v>1.47</v>
      </c>
      <c r="I17" s="411">
        <f t="shared" si="3"/>
        <v>22.035299999999996</v>
      </c>
      <c r="J17" s="421">
        <v>1499</v>
      </c>
    </row>
    <row r="18" spans="1:17" ht="42" customHeight="1" x14ac:dyDescent="0.15">
      <c r="A18" s="218" t="s">
        <v>62</v>
      </c>
      <c r="B18" s="411">
        <f t="shared" si="1"/>
        <v>8.4400000000000013</v>
      </c>
      <c r="C18" s="411">
        <f t="shared" si="1"/>
        <v>62.808100000000003</v>
      </c>
      <c r="D18" s="413">
        <v>4.25</v>
      </c>
      <c r="E18" s="413"/>
      <c r="F18" s="411">
        <f t="shared" si="2"/>
        <v>67.489999999999995</v>
      </c>
      <c r="G18" s="430">
        <v>1588</v>
      </c>
      <c r="H18" s="411">
        <v>4.1900000000000004</v>
      </c>
      <c r="I18" s="411">
        <f t="shared" si="3"/>
        <v>62.808100000000003</v>
      </c>
      <c r="J18" s="421">
        <v>1499</v>
      </c>
    </row>
    <row r="19" spans="1:17" ht="42" customHeight="1" x14ac:dyDescent="0.15">
      <c r="A19" s="218" t="s">
        <v>61</v>
      </c>
      <c r="B19" s="411">
        <f t="shared" si="1"/>
        <v>5.9399999999999995</v>
      </c>
      <c r="C19" s="411">
        <f t="shared" si="1"/>
        <v>23.234500000000004</v>
      </c>
      <c r="D19" s="411">
        <v>4.3899999999999997</v>
      </c>
      <c r="E19" s="411"/>
      <c r="F19" s="411">
        <f t="shared" si="2"/>
        <v>69.713200000000001</v>
      </c>
      <c r="G19" s="429">
        <v>1588</v>
      </c>
      <c r="H19" s="411">
        <v>1.55</v>
      </c>
      <c r="I19" s="411">
        <f t="shared" si="3"/>
        <v>23.234500000000004</v>
      </c>
      <c r="J19" s="421">
        <v>1499</v>
      </c>
    </row>
    <row r="20" spans="1:17" ht="42" customHeight="1" thickBot="1" x14ac:dyDescent="0.2">
      <c r="A20" s="217" t="s">
        <v>60</v>
      </c>
      <c r="B20" s="415">
        <f t="shared" si="1"/>
        <v>6.21</v>
      </c>
      <c r="C20" s="415">
        <f t="shared" si="1"/>
        <v>32.528300000000002</v>
      </c>
      <c r="D20" s="416">
        <v>4.04</v>
      </c>
      <c r="E20" s="413"/>
      <c r="F20" s="415">
        <f t="shared" si="2"/>
        <v>64.155200000000008</v>
      </c>
      <c r="G20" s="431">
        <v>1588</v>
      </c>
      <c r="H20" s="416">
        <v>2.17</v>
      </c>
      <c r="I20" s="415">
        <f t="shared" si="3"/>
        <v>32.528300000000002</v>
      </c>
      <c r="J20" s="432">
        <v>1499</v>
      </c>
    </row>
    <row r="21" spans="1:17" ht="12" customHeight="1" thickTop="1" x14ac:dyDescent="0.15">
      <c r="A21" s="62" t="s">
        <v>30</v>
      </c>
      <c r="B21" s="44"/>
      <c r="C21" s="44"/>
      <c r="D21" s="44"/>
      <c r="E21" s="44"/>
      <c r="F21" s="44"/>
      <c r="G21" s="46"/>
      <c r="H21" s="44"/>
      <c r="I21" s="46"/>
      <c r="J21" s="130"/>
      <c r="K21" s="46"/>
      <c r="L21" s="46"/>
      <c r="M21" s="46"/>
      <c r="N21" s="46"/>
      <c r="O21" s="44"/>
      <c r="P21" s="44"/>
      <c r="Q21" s="46"/>
    </row>
  </sheetData>
  <mergeCells count="9">
    <mergeCell ref="F5:G5"/>
    <mergeCell ref="I5:J5"/>
    <mergeCell ref="A1:D1"/>
    <mergeCell ref="F1:J1"/>
    <mergeCell ref="B3:C3"/>
    <mergeCell ref="F3:G3"/>
    <mergeCell ref="H3:J3"/>
    <mergeCell ref="F4:G4"/>
    <mergeCell ref="I4:J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4</vt:i4>
      </vt:variant>
    </vt:vector>
  </HeadingPairs>
  <TitlesOfParts>
    <vt:vector size="21" baseType="lpstr">
      <vt:lpstr>1.농가및농가인구</vt:lpstr>
      <vt:lpstr>2.경지면적</vt:lpstr>
      <vt:lpstr>3.농업진흥지역 지정</vt:lpstr>
      <vt:lpstr>4.식량작물 생산량 </vt:lpstr>
      <vt:lpstr>4-1.미곡</vt:lpstr>
      <vt:lpstr>4-2.맥류</vt:lpstr>
      <vt:lpstr>4-3.잡곡</vt:lpstr>
      <vt:lpstr>4-4.두류</vt:lpstr>
      <vt:lpstr>4-5.서류</vt:lpstr>
      <vt:lpstr>5.채소류생산량</vt:lpstr>
      <vt:lpstr>5-1.채소류생산량(속1)</vt:lpstr>
      <vt:lpstr>5-2.채소류생산량(속2)</vt:lpstr>
      <vt:lpstr>6.특용작물생산량</vt:lpstr>
      <vt:lpstr>7.과실류생산량</vt:lpstr>
      <vt:lpstr>10.농업협동조합</vt:lpstr>
      <vt:lpstr>9.농업용기계보유</vt:lpstr>
      <vt:lpstr>10.가축사육</vt:lpstr>
      <vt:lpstr>'10.농업협동조합'!Print_Area</vt:lpstr>
      <vt:lpstr>'4-2.맥류'!Print_Area</vt:lpstr>
      <vt:lpstr>'4-5.서류'!Print_Area</vt:lpstr>
      <vt:lpstr>'5-1.채소류생산량(속1)'!Print_Area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2020-11-30T01:54:24Z</cp:lastPrinted>
  <dcterms:created xsi:type="dcterms:W3CDTF">2020-10-28T04:53:30Z</dcterms:created>
  <dcterms:modified xsi:type="dcterms:W3CDTF">2021-02-15T02:16:52Z</dcterms:modified>
</cp:coreProperties>
</file>