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690" windowHeight="6330" tabRatio="905" firstSheet="1" activeTab="1"/>
  </bookViews>
  <sheets>
    <sheet name="----" sheetId="1" state="veryHidden" r:id="rId1"/>
    <sheet name="1. 지방세부담" sheetId="2" r:id="rId2"/>
    <sheet name="2.지방세징수" sheetId="3" r:id="rId3"/>
    <sheet name="3.예산결산총괄" sheetId="4" r:id="rId4"/>
    <sheet name="4.일반회계세입예산개요" sheetId="5" r:id="rId5"/>
    <sheet name="5.일반회계세입결산" sheetId="6" r:id="rId6"/>
    <sheet name="6.일반회계세출예산개요" sheetId="7" r:id="rId7"/>
    <sheet name="7.일반회계세출결산" sheetId="8" r:id="rId8"/>
    <sheet name="8. 특별회계예산결산" sheetId="9" r:id="rId9"/>
    <sheet name="9.군공유재산" sheetId="10" r:id="rId10"/>
  </sheets>
  <definedNames>
    <definedName name="_xlnm.Print_Area" localSheetId="2">'2.지방세징수'!$A$1:$AF$19</definedName>
    <definedName name="Z_05137CB3_D218_4479_AA26_9B7CAC36BE40_.wvu.PrintArea" localSheetId="2" hidden="1">'2.지방세징수'!$A$1:$AF$19</definedName>
    <definedName name="Z_0670F341_3894_4F8E_849D_EDA05F19F008_.wvu.PrintArea" localSheetId="2" hidden="1">'2.지방세징수'!$A$1:$AF$19</definedName>
    <definedName name="Z_13B74618_508C_45C7_8B93_9F3D25693DCF_.wvu.PrintArea" localSheetId="2" hidden="1">'2.지방세징수'!$A$1:$AF$19</definedName>
    <definedName name="Z_466B4060_2405_11D8_9C7D_00E07D8B2C4C_.wvu.PrintArea" localSheetId="2" hidden="1">'2.지방세징수'!$A$1:$AF$19</definedName>
    <definedName name="Z_52BD03A3_420C_11D9_A80D_00E098994FA3_.wvu.PrintArea" localSheetId="2" hidden="1">'2.지방세징수'!$A$1:$AF$19</definedName>
    <definedName name="Z_8ED97962_420F_11D9_9C7C_009008A0B73D_.wvu.PrintArea" localSheetId="2" hidden="1">'2.지방세징수'!$A$1:$AF$19</definedName>
    <definedName name="Z_A0A92A4A_390C_492C_9526_805C062C8FFE_.wvu.PrintArea" localSheetId="2" hidden="1">'2.지방세징수'!$A$1:$AF$19</definedName>
    <definedName name="Z_FAC1212C_81F4_4F17_96DA_8CE9075A4F10_.wvu.PrintArea" localSheetId="2" hidden="1">'2.지방세징수'!$A$1:$AF$19</definedName>
    <definedName name="Z_FD9EB1CB_48FA_11D9_B3E6_0000B4A88D03_.wvu.PrintArea" localSheetId="2" hidden="1">'2.지방세징수'!$A$1:$AF$19</definedName>
  </definedNames>
  <calcPr fullCalcOnLoad="1"/>
</workbook>
</file>

<file path=xl/sharedStrings.xml><?xml version="1.0" encoding="utf-8"?>
<sst xmlns="http://schemas.openxmlformats.org/spreadsheetml/2006/main" count="621" uniqueCount="341">
  <si>
    <t>Unit : Million won</t>
  </si>
  <si>
    <t>계</t>
  </si>
  <si>
    <t>Total</t>
  </si>
  <si>
    <t>(외국인 제외)</t>
  </si>
  <si>
    <t>(외국인세대 제외)</t>
  </si>
  <si>
    <t>Population</t>
  </si>
  <si>
    <t>취득세</t>
  </si>
  <si>
    <t>등록세</t>
  </si>
  <si>
    <t>면허세</t>
  </si>
  <si>
    <t>주민세</t>
  </si>
  <si>
    <t>재산세</t>
  </si>
  <si>
    <t>자동차세</t>
  </si>
  <si>
    <t>종합토지세</t>
  </si>
  <si>
    <t>담배소비세</t>
  </si>
  <si>
    <t>도축세</t>
  </si>
  <si>
    <t>Registration</t>
  </si>
  <si>
    <t>Licence</t>
  </si>
  <si>
    <t>Property</t>
  </si>
  <si>
    <t>Butchery</t>
  </si>
  <si>
    <t>구 성 비(%)</t>
  </si>
  <si>
    <t>Composition</t>
  </si>
  <si>
    <t>지방세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</si>
  <si>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</si>
  <si>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</si>
  <si>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</si>
  <si>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</si>
  <si>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</si>
  <si>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</si>
  <si>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</si>
  <si>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</si>
  <si>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</si>
  <si>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</si>
  <si>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</si>
  <si>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Year &amp;</t>
  </si>
  <si>
    <t>계</t>
  </si>
  <si>
    <t>항 공 기</t>
  </si>
  <si>
    <t>LOCAL TAX BURDEN</t>
  </si>
  <si>
    <t>COLLECTION OF LOCAL TAXES</t>
  </si>
  <si>
    <t>COLLECTION OF LOCAL TAXES(Cont'd)</t>
  </si>
  <si>
    <t>SUMMARY OF  BUDGETS AND SETTLEMENT</t>
  </si>
  <si>
    <t>General</t>
  </si>
  <si>
    <t>Special</t>
  </si>
  <si>
    <t>Accounts</t>
  </si>
  <si>
    <t>BUDGET REVENUES OF GENERAL ACCOUNTS</t>
  </si>
  <si>
    <t>SETTLED REVENUES OF GENERAL ACCOUNTS</t>
  </si>
  <si>
    <t>Accounts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</si>
  <si>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</si>
  <si>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</si>
  <si>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</si>
  <si>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</si>
  <si>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</si>
  <si>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</si>
  <si>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</si>
  <si>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</si>
  <si>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</si>
  <si>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</si>
  <si>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</si>
  <si>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</si>
  <si>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</si>
  <si>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순세계</t>
  </si>
  <si>
    <t>잉여금</t>
  </si>
  <si>
    <t>전입금</t>
  </si>
  <si>
    <t>이월금</t>
  </si>
  <si>
    <t>부담금</t>
  </si>
  <si>
    <t>잡수입</t>
  </si>
  <si>
    <t>토        지</t>
  </si>
  <si>
    <t>건        물</t>
  </si>
  <si>
    <t>기 계 기 구</t>
  </si>
  <si>
    <t>평 가 액</t>
  </si>
  <si>
    <t>수량(건)</t>
  </si>
  <si>
    <t>Eup Myeon</t>
  </si>
  <si>
    <t>자료 : 재무과</t>
  </si>
  <si>
    <t>단위 : 백만원</t>
  </si>
  <si>
    <t>연   별</t>
  </si>
  <si>
    <t>인         구</t>
  </si>
  <si>
    <t>1인당부담액(원)</t>
  </si>
  <si>
    <t>세          대</t>
  </si>
  <si>
    <t>예 산 현 액 (A)        Budget</t>
  </si>
  <si>
    <t>세      입(B)        Revenues</t>
  </si>
  <si>
    <t>세        출 (C)          Expenditures</t>
  </si>
  <si>
    <t>잉          여(D=B-C)    Surplus</t>
  </si>
  <si>
    <t>일      반</t>
  </si>
  <si>
    <t>특      별</t>
  </si>
  <si>
    <t>일      반</t>
  </si>
  <si>
    <t>특      별</t>
  </si>
  <si>
    <t>단위 :  백만원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</si>
  <si>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</si>
  <si>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</si>
  <si>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</si>
  <si>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</si>
  <si>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</si>
  <si>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연   별</t>
  </si>
  <si>
    <t>과목별</t>
  </si>
  <si>
    <t>Year &amp; Item</t>
  </si>
  <si>
    <t>단위 : 백만원</t>
  </si>
  <si>
    <t>세  입</t>
  </si>
  <si>
    <t>세  출</t>
  </si>
  <si>
    <t>Budget</t>
  </si>
  <si>
    <t>Revenues</t>
  </si>
  <si>
    <t>Expenditures</t>
  </si>
  <si>
    <t>상수도사업</t>
  </si>
  <si>
    <t>국외차입금
Foreign Loan</t>
  </si>
  <si>
    <t>융자금수입금
Income from Loan</t>
  </si>
  <si>
    <t>세외  수입
Income except tax</t>
  </si>
  <si>
    <t>보  조  금
Subsidy</t>
  </si>
  <si>
    <t>지방  재원
Local Loan</t>
  </si>
  <si>
    <t>Year</t>
  </si>
  <si>
    <t>수입</t>
  </si>
  <si>
    <t>product</t>
  </si>
  <si>
    <t>재산임대</t>
  </si>
  <si>
    <t>징수</t>
  </si>
  <si>
    <t>교부금</t>
  </si>
  <si>
    <t>재산</t>
  </si>
  <si>
    <t>매각수입</t>
  </si>
  <si>
    <t>disposal</t>
  </si>
  <si>
    <t>d from</t>
  </si>
  <si>
    <t xml:space="preserve">net </t>
  </si>
  <si>
    <t>over</t>
  </si>
  <si>
    <t>기금수입</t>
  </si>
  <si>
    <t>ution</t>
  </si>
  <si>
    <t>collection</t>
  </si>
  <si>
    <t>지방</t>
  </si>
  <si>
    <t>구  성  비(%)</t>
  </si>
  <si>
    <t>금  액</t>
  </si>
  <si>
    <t>금   액</t>
  </si>
  <si>
    <t>SETTLED BUDGET OF SPECIAL ACCOUNTS</t>
  </si>
  <si>
    <t>지  방  세
Local tax</t>
  </si>
  <si>
    <t>지방교부세
Local subsidy Tax</t>
  </si>
  <si>
    <t>지방양여금
Local Concession Tax</t>
  </si>
  <si>
    <t>재정보전금
Finamcia lconplement Tax</t>
  </si>
  <si>
    <t>재정</t>
  </si>
  <si>
    <t>Finamcia</t>
  </si>
  <si>
    <t>Tax</t>
  </si>
  <si>
    <t>보전금</t>
  </si>
  <si>
    <t>읍면별</t>
  </si>
  <si>
    <t>선        박</t>
  </si>
  <si>
    <t>Aircrafts</t>
  </si>
  <si>
    <t>Standiry tree and bamboo</t>
  </si>
  <si>
    <t>면  적( 천㎡)</t>
  </si>
  <si>
    <t>면    적( 천㎡)</t>
  </si>
  <si>
    <t>척수</t>
  </si>
  <si>
    <t>면적(㎡)</t>
  </si>
  <si>
    <t>Appraisal value</t>
  </si>
  <si>
    <t>Quan-tity</t>
  </si>
  <si>
    <t>-</t>
  </si>
  <si>
    <t>Year</t>
  </si>
  <si>
    <t>단위 : 천원</t>
  </si>
  <si>
    <t>Unit : Thousand won</t>
  </si>
  <si>
    <t>세대당 부담(원)</t>
  </si>
  <si>
    <t>계</t>
  </si>
  <si>
    <t xml:space="preserve">Tax burden </t>
  </si>
  <si>
    <t>Year</t>
  </si>
  <si>
    <t>Tax burden per</t>
  </si>
  <si>
    <t>Households</t>
  </si>
  <si>
    <t>per</t>
  </si>
  <si>
    <t>Total</t>
  </si>
  <si>
    <t>(exclude foreigners)</t>
  </si>
  <si>
    <t>capita (won)</t>
  </si>
  <si>
    <t>(Exclude Foreigner Household)</t>
  </si>
  <si>
    <t>Household(won)</t>
  </si>
  <si>
    <t>자료 :  재무과</t>
  </si>
  <si>
    <t>지  방  세  징  수(속)</t>
  </si>
  <si>
    <t>연   별</t>
  </si>
  <si>
    <t>합 계</t>
  </si>
  <si>
    <t>보 통 세   Ordinary Taxes</t>
  </si>
  <si>
    <t>과년도수입</t>
  </si>
  <si>
    <t>읍면별</t>
  </si>
  <si>
    <t>시도세</t>
  </si>
  <si>
    <t>시군세</t>
  </si>
  <si>
    <t>계</t>
  </si>
  <si>
    <t>시·도세</t>
  </si>
  <si>
    <t>Shi-Do Taxes</t>
  </si>
  <si>
    <t>시·군세    Shi-Gun Taxes</t>
  </si>
  <si>
    <t>Revenue from previous year</t>
  </si>
  <si>
    <t>Year &amp;</t>
  </si>
  <si>
    <t>Grand</t>
  </si>
  <si>
    <t>Province</t>
  </si>
  <si>
    <t>Shi, Gun</t>
  </si>
  <si>
    <t>소계</t>
  </si>
  <si>
    <t>주행세</t>
  </si>
  <si>
    <t>농업소득세</t>
  </si>
  <si>
    <t>소계</t>
  </si>
  <si>
    <t>지역개발세</t>
  </si>
  <si>
    <t>공동시설세</t>
  </si>
  <si>
    <t>지방교육세</t>
  </si>
  <si>
    <t>사업소세</t>
  </si>
  <si>
    <t>도시계획세</t>
  </si>
  <si>
    <t>시도계</t>
  </si>
  <si>
    <t>시군계</t>
  </si>
  <si>
    <t>Total</t>
  </si>
  <si>
    <t>Taxes</t>
  </si>
  <si>
    <t>Tatal</t>
  </si>
  <si>
    <t>Acquisition</t>
  </si>
  <si>
    <t>Inhabitant</t>
  </si>
  <si>
    <t>Automobile</t>
  </si>
  <si>
    <t>Motor fuel</t>
  </si>
  <si>
    <t>Synthesis land</t>
  </si>
  <si>
    <t>Agriculture
income</t>
  </si>
  <si>
    <t xml:space="preserve">Tobacco 
Consumption </t>
  </si>
  <si>
    <t xml:space="preserve">Regional
development </t>
  </si>
  <si>
    <t>Facilities</t>
  </si>
  <si>
    <t>Local
education</t>
  </si>
  <si>
    <t>Business
firm</t>
  </si>
  <si>
    <t xml:space="preserve">City Planning </t>
  </si>
  <si>
    <t>Shi-do
Taxes</t>
  </si>
  <si>
    <t>Shi-Gun
Taxes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</si>
  <si>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</si>
  <si>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</si>
  <si>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</si>
  <si>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</si>
  <si>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</si>
  <si>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</si>
  <si>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</si>
  <si>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재무과</t>
  </si>
  <si>
    <t xml:space="preserve"> </t>
  </si>
  <si>
    <t>읍면별</t>
  </si>
  <si>
    <t>시·도세 Shi-Do Taxes</t>
  </si>
  <si>
    <t>시·도세</t>
  </si>
  <si>
    <t>보  통  세    Ordinary Taxes</t>
  </si>
  <si>
    <t>보  통  세   Ordinary Taxes</t>
  </si>
  <si>
    <t>목  적  세   Objective   taxes</t>
  </si>
  <si>
    <t>목  적  세   Objective   taxes</t>
  </si>
  <si>
    <t>세      외      수       입</t>
  </si>
  <si>
    <t>Non-tax revenues</t>
  </si>
  <si>
    <t>교부세</t>
  </si>
  <si>
    <t>사업장</t>
  </si>
  <si>
    <t xml:space="preserve">Property </t>
  </si>
  <si>
    <t xml:space="preserve">Carry </t>
  </si>
  <si>
    <t>Contrib</t>
  </si>
  <si>
    <t>Loan</t>
  </si>
  <si>
    <t>Miscella</t>
  </si>
  <si>
    <t>surplus</t>
  </si>
  <si>
    <t>neo-us</t>
  </si>
  <si>
    <t>wing</t>
  </si>
  <si>
    <t>경상적 세외수입  Current non-tax revenues</t>
  </si>
  <si>
    <t>임시적 세외수입  Temporary non-tax revenues</t>
  </si>
  <si>
    <t>기부금및</t>
  </si>
  <si>
    <t>Local</t>
  </si>
  <si>
    <t>lconple</t>
  </si>
  <si>
    <t>share</t>
  </si>
  <si>
    <t>ment</t>
  </si>
  <si>
    <t>Sub</t>
  </si>
  <si>
    <t>borro</t>
  </si>
  <si>
    <t>tax</t>
  </si>
  <si>
    <t>sidies</t>
  </si>
  <si>
    <t>Allot</t>
  </si>
  <si>
    <t>ment</t>
  </si>
  <si>
    <t>임시적 세외수입</t>
  </si>
  <si>
    <t>Amounts</t>
  </si>
  <si>
    <t>Actual ratio to Budget</t>
  </si>
  <si>
    <t>경상적세외수입
Ordinary Income except tax</t>
  </si>
  <si>
    <t>임시적세외수입
Extraordinary Income except tax</t>
  </si>
  <si>
    <t>국고보조금
Subsidy of State Treasury</t>
  </si>
  <si>
    <t>도비보조금
Province subsidy</t>
  </si>
  <si>
    <t>국내차입금
Foreign Loan</t>
  </si>
  <si>
    <t>PUBLIC PROPERTYS COMMONLY
OWNED BY GUN</t>
  </si>
  <si>
    <t>PUBLIC PROPERTYS COMMONLY
OWNED BY GUN(Cont'd)</t>
  </si>
  <si>
    <t>군 공 유 재 산(속)</t>
  </si>
  <si>
    <t>Unit :  Milionwon</t>
  </si>
  <si>
    <t>입   목 ·  죽</t>
  </si>
  <si>
    <t>공  작  물</t>
  </si>
  <si>
    <t>기      타</t>
  </si>
  <si>
    <t>Land</t>
  </si>
  <si>
    <t>Vessel</t>
  </si>
  <si>
    <t>Construction</t>
  </si>
  <si>
    <t>Others</t>
  </si>
  <si>
    <t>회  계  수</t>
  </si>
  <si>
    <t>예  산  현  액</t>
  </si>
  <si>
    <t>-</t>
  </si>
  <si>
    <t>자료 : 재무과</t>
  </si>
  <si>
    <t>-</t>
  </si>
  <si>
    <t>ferre</t>
  </si>
  <si>
    <t>Trans</t>
  </si>
  <si>
    <t>과년도수입</t>
  </si>
  <si>
    <t>Revenue</t>
  </si>
  <si>
    <t>vious year</t>
  </si>
  <si>
    <t xml:space="preserve"> from pre</t>
  </si>
  <si>
    <t>수입</t>
  </si>
  <si>
    <t>융자금</t>
  </si>
  <si>
    <t>이자</t>
  </si>
  <si>
    <t>Business</t>
  </si>
  <si>
    <t>읍면별</t>
  </si>
  <si>
    <t>-</t>
  </si>
  <si>
    <t>자료 : 기획홍보실</t>
  </si>
  <si>
    <t>-</t>
  </si>
  <si>
    <t>BUDGET EXPENDITURE OF GENERAL ACCOUNTS</t>
  </si>
  <si>
    <t>계</t>
  </si>
  <si>
    <t>일반공공</t>
  </si>
  <si>
    <t>공공질서</t>
  </si>
  <si>
    <t>교육</t>
  </si>
  <si>
    <t>문화</t>
  </si>
  <si>
    <t>환경보호</t>
  </si>
  <si>
    <t>사회복지</t>
  </si>
  <si>
    <t>보건</t>
  </si>
  <si>
    <t>농림해양</t>
  </si>
  <si>
    <t>산업</t>
  </si>
  <si>
    <t>수송</t>
  </si>
  <si>
    <t>국토및</t>
  </si>
  <si>
    <t>과학기술</t>
  </si>
  <si>
    <t>예비비</t>
  </si>
  <si>
    <t>기타</t>
  </si>
  <si>
    <t>Year</t>
  </si>
  <si>
    <t>행정</t>
  </si>
  <si>
    <t>및 안전</t>
  </si>
  <si>
    <t>및 관광</t>
  </si>
  <si>
    <t>수산</t>
  </si>
  <si>
    <t>중소기업</t>
  </si>
  <si>
    <t>및교통</t>
  </si>
  <si>
    <t>지역개발</t>
  </si>
  <si>
    <t>자료 : 기획홍보실</t>
  </si>
  <si>
    <t>지  방  세</t>
  </si>
  <si>
    <t xml:space="preserve">  Local Taxes</t>
  </si>
  <si>
    <t>레저세</t>
  </si>
  <si>
    <t>leisure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</si>
  <si>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</si>
  <si>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</si>
  <si>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</si>
  <si>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</si>
  <si>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</si>
  <si>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</si>
  <si>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</si>
  <si>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9. 군 공 유 재 산</t>
  </si>
  <si>
    <t>8. 특별회계 예산결산</t>
  </si>
  <si>
    <t>5. 일반회계 세입결산</t>
  </si>
  <si>
    <t>1. 지  방  세  부  담</t>
  </si>
  <si>
    <t>2. 지  방  세  징  수</t>
  </si>
  <si>
    <t>3. 예 산 결 산 총 괄</t>
  </si>
  <si>
    <t>-</t>
  </si>
  <si>
    <t>7. 일반회계 세출결산</t>
  </si>
  <si>
    <t>STEELED EXPENDITURE
 OF GENERAL ACCOUNTS</t>
  </si>
  <si>
    <t>수질개선</t>
  </si>
  <si>
    <t>의료보호</t>
  </si>
  <si>
    <t>농어촌소득개발기금</t>
  </si>
  <si>
    <t>기반시설</t>
  </si>
  <si>
    <t>농공지구단지조성</t>
  </si>
  <si>
    <t>-</t>
  </si>
  <si>
    <r>
      <t>4. 일반회계 세입예산 개요</t>
    </r>
    <r>
      <rPr>
        <b/>
        <vertAlign val="superscript"/>
        <sz val="16"/>
        <rFont val="새굴림"/>
        <family val="1"/>
      </rPr>
      <t>1)</t>
    </r>
  </si>
  <si>
    <t xml:space="preserve"> 주 : 1) 최종예산액</t>
  </si>
  <si>
    <t>-</t>
  </si>
  <si>
    <r>
      <t>6. 일반회계 세출예산 개요</t>
    </r>
    <r>
      <rPr>
        <b/>
        <vertAlign val="superscript"/>
        <sz val="16"/>
        <rFont val="새굴림"/>
        <family val="1"/>
      </rPr>
      <t>1)</t>
    </r>
  </si>
  <si>
    <t xml:space="preserve"> 주 : 1) 최종예산액</t>
  </si>
</sst>
</file>

<file path=xl/styles.xml><?xml version="1.0" encoding="utf-8"?>
<styleSheet xmlns="http://schemas.openxmlformats.org/spreadsheetml/2006/main">
  <numFmts count="5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0.0%"/>
    <numFmt numFmtId="181" formatCode="_-* #,##0\ _D_M_-;\-* #,##0\ _D_M_-;_-* &quot;-&quot;\ _D_M_-;_-@_-"/>
    <numFmt numFmtId="182" formatCode="_-* #,##0.00\ _D_M_-;\-* #,##0.00\ _D_M_-;_-* &quot;-&quot;??\ _D_M_-;_-@_-"/>
    <numFmt numFmtId="183" formatCode="_ * #,##0.00_ ;_ * \-#,##0.00_ ;_ * &quot;-&quot;??_ ;_ @_ "/>
    <numFmt numFmtId="184" formatCode="&quot;\&quot;&quot;\&quot;&quot;\&quot;&quot;\&quot;\$#,##0.00;&quot;\&quot;&quot;\&quot;&quot;\&quot;&quot;\&quot;\(&quot;\&quot;&quot;\&quot;&quot;\&quot;&quot;\&quot;\$#,##0.00&quot;\&quot;&quot;\&quot;&quot;\&quot;&quot;\&quot;\)"/>
    <numFmt numFmtId="185" formatCode="&quot;\&quot;&quot;\&quot;&quot;\&quot;&quot;\&quot;\$#,##0;&quot;\&quot;&quot;\&quot;&quot;\&quot;&quot;\&quot;\(&quot;\&quot;&quot;\&quot;&quot;\&quot;&quot;\&quot;\$#,##0&quot;\&quot;&quot;\&quot;&quot;\&quot;&quot;\&quot;\)"/>
    <numFmt numFmtId="186" formatCode="#,##0.000_);&quot;\&quot;&quot;\&quot;&quot;\&quot;&quot;\&quot;\(#,##0.000&quot;\&quot;&quot;\&quot;&quot;\&quot;&quot;\&quot;\)"/>
    <numFmt numFmtId="187" formatCode="&quot;$&quot;#,##0.0_);&quot;\&quot;&quot;\&quot;&quot;\&quot;&quot;\&quot;\(&quot;$&quot;#,##0.0&quot;\&quot;&quot;\&quot;&quot;\&quot;&quot;\&quot;\)"/>
    <numFmt numFmtId="188" formatCode="#,##0.0"/>
    <numFmt numFmtId="189" formatCode="#,##0;&quot;\&quot;&quot;\&quot;&quot;\&quot;&quot;\&quot;\(#,##0&quot;\&quot;&quot;\&quot;&quot;\&quot;&quot;\&quot;\)"/>
    <numFmt numFmtId="190" formatCode="0.0_ "/>
    <numFmt numFmtId="191" formatCode="_-* #,##0.0_-;\-* #,##0.0_-;_-* &quot;-&quot;??_-;_-@_-"/>
    <numFmt numFmtId="192" formatCode="_-* #,##0_-;\-* #,##0_-;_-* &quot;-&quot;??_-;_-@_-"/>
    <numFmt numFmtId="193" formatCode="_ &quot;\&quot;* #,##0_ ;_ &quot;\&quot;* \-#,##0_ ;_ &quot;\&quot;* &quot;-&quot;_ ;_ @_ "/>
    <numFmt numFmtId="194" formatCode="_-* #,##0.0_-;\-* #,##0.0_-;_-* &quot;-&quot;?_-;_-@_-"/>
    <numFmt numFmtId="195" formatCode="_ * #,##0.00_ ;_ * \-#,##0.00_ ;_ * &quot;-&quot;_ ;_ @_ "/>
    <numFmt numFmtId="196" formatCode="0.000"/>
    <numFmt numFmtId="197" formatCode="0.0000"/>
    <numFmt numFmtId="198" formatCode="_-&quot;\&quot;* #,##0.0_-;\-&quot;\&quot;* #,##0.0_-;_-&quot;\&quot;* &quot;-&quot;?_-;_-@_-"/>
    <numFmt numFmtId="199" formatCode="#,##0_ "/>
    <numFmt numFmtId="200" formatCode="0_);\(0\)"/>
    <numFmt numFmtId="201" formatCode="#,##0_);\(#,##0\)"/>
    <numFmt numFmtId="202" formatCode="0_);[Red]\(0\)"/>
    <numFmt numFmtId="203" formatCode="#,##0_);[Red]\(#,##0\)"/>
    <numFmt numFmtId="204" formatCode="#,##0.0_ "/>
    <numFmt numFmtId="205" formatCode="&quot;\&quot;#,##0.0"/>
    <numFmt numFmtId="206" formatCode="_ * #,##0.000_ ;_ * \-#,##0.000_ ;_ * &quot;-&quot;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\&quot;#,##0"/>
    <numFmt numFmtId="212" formatCode="0_ "/>
    <numFmt numFmtId="213" formatCode="[$-412]AM/PM\ h:mm:ss"/>
    <numFmt numFmtId="214" formatCode="#,##0.0_);[Red]\(#,##0.0\)"/>
    <numFmt numFmtId="215" formatCode="\-"/>
    <numFmt numFmtId="216" formatCode="\-\ "/>
  </numFmts>
  <fonts count="35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돋움"/>
      <family val="3"/>
    </font>
    <font>
      <b/>
      <sz val="16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7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11"/>
      <color indexed="8"/>
      <name val="새굴림"/>
      <family val="1"/>
    </font>
    <font>
      <sz val="12"/>
      <name val="새굴림"/>
      <family val="1"/>
    </font>
    <font>
      <sz val="12"/>
      <color indexed="8"/>
      <name val="새굴림"/>
      <family val="1"/>
    </font>
    <font>
      <b/>
      <sz val="15"/>
      <name val="새굴림"/>
      <family val="1"/>
    </font>
    <font>
      <sz val="9"/>
      <color indexed="8"/>
      <name val="휴먼명조,한컴돋움"/>
      <family val="3"/>
    </font>
    <font>
      <b/>
      <sz val="11"/>
      <color indexed="8"/>
      <name val="새굴림"/>
      <family val="1"/>
    </font>
    <font>
      <b/>
      <vertAlign val="superscript"/>
      <sz val="16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9" fontId="8" fillId="0" borderId="0">
      <alignment/>
      <protection/>
    </xf>
    <xf numFmtId="183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8" fillId="0" borderId="0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0" fillId="0" borderId="0">
      <alignment/>
      <protection/>
    </xf>
    <xf numFmtId="0" fontId="10" fillId="0" borderId="0">
      <alignment/>
      <protection/>
    </xf>
  </cellStyleXfs>
  <cellXfs count="385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3" xfId="0" applyFont="1" applyFill="1" applyBorder="1" applyAlignment="1" quotePrefix="1">
      <alignment horizontal="center" vertical="center"/>
    </xf>
    <xf numFmtId="0" fontId="17" fillId="0" borderId="4" xfId="0" applyFont="1" applyFill="1" applyBorder="1" applyAlignment="1" quotePrefix="1">
      <alignment horizontal="center" vertical="center"/>
    </xf>
    <xf numFmtId="203" fontId="16" fillId="0" borderId="5" xfId="22" applyNumberFormat="1" applyFont="1" applyFill="1" applyBorder="1" applyAlignment="1" quotePrefix="1">
      <alignment horizontal="center" vertical="center"/>
    </xf>
    <xf numFmtId="203" fontId="16" fillId="0" borderId="0" xfId="22" applyNumberFormat="1" applyFont="1" applyFill="1" applyBorder="1" applyAlignment="1" quotePrefix="1">
      <alignment horizontal="center" vertical="center"/>
    </xf>
    <xf numFmtId="203" fontId="17" fillId="0" borderId="2" xfId="22" applyNumberFormat="1" applyFont="1" applyFill="1" applyBorder="1" applyAlignment="1" quotePrefix="1">
      <alignment horizontal="center" vertical="center"/>
    </xf>
    <xf numFmtId="203" fontId="17" fillId="0" borderId="2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0" fontId="24" fillId="0" borderId="3" xfId="20" applyNumberFormat="1" applyFont="1" applyBorder="1" applyAlignment="1" quotePrefix="1">
      <alignment horizontal="center" vertical="center"/>
    </xf>
    <xf numFmtId="203" fontId="21" fillId="0" borderId="0" xfId="20" applyNumberFormat="1" applyFont="1" applyBorder="1" applyAlignment="1">
      <alignment horizontal="center" vertical="center"/>
    </xf>
    <xf numFmtId="203" fontId="21" fillId="0" borderId="0" xfId="0" applyNumberFormat="1" applyFont="1" applyBorder="1" applyAlignment="1">
      <alignment horizontal="center" vertical="center"/>
    </xf>
    <xf numFmtId="0" fontId="24" fillId="0" borderId="3" xfId="20" applyNumberFormat="1" applyFont="1" applyBorder="1" applyAlignment="1">
      <alignment horizontal="center" vertical="center"/>
    </xf>
    <xf numFmtId="203" fontId="21" fillId="0" borderId="0" xfId="22" applyNumberFormat="1" applyFont="1" applyBorder="1" applyAlignment="1" quotePrefix="1">
      <alignment horizontal="center" vertical="center"/>
    </xf>
    <xf numFmtId="203" fontId="21" fillId="0" borderId="0" xfId="22" applyNumberFormat="1" applyFont="1" applyBorder="1" applyAlignment="1">
      <alignment horizontal="center" vertical="center"/>
    </xf>
    <xf numFmtId="0" fontId="25" fillId="0" borderId="4" xfId="20" applyNumberFormat="1" applyFont="1" applyBorder="1" applyAlignment="1">
      <alignment horizontal="center" vertical="center"/>
    </xf>
    <xf numFmtId="203" fontId="26" fillId="0" borderId="2" xfId="22" applyNumberFormat="1" applyFont="1" applyBorder="1" applyAlignment="1" quotePrefix="1">
      <alignment horizontal="center" vertical="center"/>
    </xf>
    <xf numFmtId="203" fontId="26" fillId="0" borderId="2" xfId="2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6" fontId="21" fillId="0" borderId="0" xfId="22" applyNumberFormat="1" applyFont="1" applyBorder="1" applyAlignment="1" quotePrefix="1">
      <alignment horizontal="center"/>
    </xf>
    <xf numFmtId="176" fontId="21" fillId="0" borderId="0" xfId="2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3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203" fontId="24" fillId="0" borderId="0" xfId="22" applyNumberFormat="1" applyFont="1" applyBorder="1" applyAlignment="1" quotePrefix="1">
      <alignment horizontal="center" vertical="center"/>
    </xf>
    <xf numFmtId="203" fontId="24" fillId="0" borderId="0" xfId="20" applyNumberFormat="1" applyFont="1" applyBorder="1" applyAlignment="1">
      <alignment horizontal="center" vertical="center"/>
    </xf>
    <xf numFmtId="176" fontId="24" fillId="0" borderId="0" xfId="20" applyFont="1" applyBorder="1" applyAlignment="1">
      <alignment horizontal="center"/>
    </xf>
    <xf numFmtId="3" fontId="20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22" fillId="0" borderId="2" xfId="0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203" fontId="21" fillId="0" borderId="0" xfId="17" applyNumberFormat="1" applyFont="1" applyBorder="1" applyAlignment="1" applyProtection="1">
      <alignment horizontal="center" vertical="center" shrinkToFit="1"/>
      <protection locked="0"/>
    </xf>
    <xf numFmtId="203" fontId="21" fillId="0" borderId="0" xfId="17" applyNumberFormat="1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 shrinkToFit="1"/>
    </xf>
    <xf numFmtId="203" fontId="21" fillId="0" borderId="0" xfId="17" applyNumberFormat="1" applyFont="1" applyBorder="1" applyAlignment="1">
      <alignment horizontal="center" vertical="center"/>
    </xf>
    <xf numFmtId="203" fontId="21" fillId="0" borderId="0" xfId="22" applyNumberFormat="1" applyFont="1" applyBorder="1" applyAlignment="1" quotePrefix="1">
      <alignment horizontal="center" vertical="center" shrinkToFit="1"/>
    </xf>
    <xf numFmtId="203" fontId="21" fillId="0" borderId="0" xfId="20" applyNumberFormat="1" applyFont="1" applyBorder="1" applyAlignment="1">
      <alignment horizontal="center" vertical="center" shrinkToFit="1"/>
    </xf>
    <xf numFmtId="203" fontId="26" fillId="0" borderId="0" xfId="22" applyNumberFormat="1" applyFont="1" applyBorder="1" applyAlignment="1" quotePrefix="1">
      <alignment horizontal="center" vertical="center" shrinkToFit="1"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4" xfId="0" applyFont="1" applyBorder="1" applyAlignment="1">
      <alignment horizontal="center" vertical="center" wrapText="1" shrinkToFit="1"/>
    </xf>
    <xf numFmtId="203" fontId="21" fillId="0" borderId="2" xfId="22" applyNumberFormat="1" applyFont="1" applyBorder="1" applyAlignment="1" quotePrefix="1">
      <alignment horizontal="center" vertical="center"/>
    </xf>
    <xf numFmtId="203" fontId="21" fillId="0" borderId="2" xfId="17" applyNumberFormat="1" applyFont="1" applyBorder="1" applyAlignment="1">
      <alignment horizontal="center" vertical="center"/>
    </xf>
    <xf numFmtId="203" fontId="21" fillId="0" borderId="2" xfId="20" applyNumberFormat="1" applyFont="1" applyBorder="1" applyAlignment="1">
      <alignment horizontal="center" vertical="center" shrinkToFit="1"/>
    </xf>
    <xf numFmtId="203" fontId="21" fillId="0" borderId="2" xfId="22" applyNumberFormat="1" applyFont="1" applyBorder="1" applyAlignment="1" quotePrefix="1">
      <alignment horizontal="center" vertical="center" shrinkToFit="1"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 shrinkToFit="1"/>
    </xf>
    <xf numFmtId="3" fontId="22" fillId="0" borderId="0" xfId="0" applyNumberFormat="1" applyFont="1" applyBorder="1" applyAlignment="1">
      <alignment horizontal="right" shrinkToFit="1"/>
    </xf>
    <xf numFmtId="3" fontId="22" fillId="0" borderId="0" xfId="0" applyNumberFormat="1" applyFont="1" applyAlignment="1">
      <alignment horizontal="right" shrinkToFit="1"/>
    </xf>
    <xf numFmtId="41" fontId="22" fillId="0" borderId="0" xfId="17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9" xfId="0" applyFont="1" applyBorder="1" applyAlignment="1" quotePrefix="1">
      <alignment horizontal="center" vertical="center"/>
    </xf>
    <xf numFmtId="3" fontId="21" fillId="0" borderId="12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3" fontId="21" fillId="0" borderId="11" xfId="0" applyNumberFormat="1" applyFont="1" applyBorder="1" applyAlignment="1">
      <alignment horizontal="center" vertical="center" shrinkToFit="1"/>
    </xf>
    <xf numFmtId="3" fontId="21" fillId="0" borderId="10" xfId="0" applyNumberFormat="1" applyFont="1" applyBorder="1" applyAlignment="1">
      <alignment horizontal="center" vertical="center" wrapText="1" shrinkToFit="1"/>
    </xf>
    <xf numFmtId="3" fontId="21" fillId="0" borderId="11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203" fontId="21" fillId="0" borderId="21" xfId="22" applyNumberFormat="1" applyFont="1" applyBorder="1" applyAlignment="1" quotePrefix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203" fontId="25" fillId="0" borderId="0" xfId="0" applyNumberFormat="1" applyFont="1" applyBorder="1" applyAlignment="1">
      <alignment horizontal="center" vertical="center"/>
    </xf>
    <xf numFmtId="203" fontId="24" fillId="0" borderId="0" xfId="0" applyNumberFormat="1" applyFont="1" applyBorder="1" applyAlignment="1" applyProtection="1">
      <alignment horizontal="center" vertical="center"/>
      <protection locked="0"/>
    </xf>
    <xf numFmtId="203" fontId="24" fillId="0" borderId="0" xfId="20" applyNumberFormat="1" applyFont="1" applyBorder="1" applyAlignment="1" applyProtection="1">
      <alignment horizontal="center" vertical="center"/>
      <protection locked="0"/>
    </xf>
    <xf numFmtId="203" fontId="24" fillId="0" borderId="0" xfId="0" applyNumberFormat="1" applyFont="1" applyBorder="1" applyAlignment="1">
      <alignment horizontal="center" vertical="center"/>
    </xf>
    <xf numFmtId="203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203" fontId="25" fillId="0" borderId="21" xfId="22" applyNumberFormat="1" applyFont="1" applyBorder="1" applyAlignment="1" quotePrefix="1">
      <alignment horizontal="center" vertical="center"/>
    </xf>
    <xf numFmtId="203" fontId="25" fillId="0" borderId="2" xfId="0" applyNumberFormat="1" applyFont="1" applyBorder="1" applyAlignment="1" applyProtection="1">
      <alignment horizontal="center" vertical="center"/>
      <protection locked="0"/>
    </xf>
    <xf numFmtId="203" fontId="25" fillId="0" borderId="2" xfId="20" applyNumberFormat="1" applyFont="1" applyBorder="1" applyAlignment="1">
      <alignment horizontal="center" vertical="center"/>
    </xf>
    <xf numFmtId="203" fontId="25" fillId="0" borderId="2" xfId="20" applyNumberFormat="1" applyFont="1" applyBorder="1" applyAlignment="1" applyProtection="1">
      <alignment horizontal="center" vertical="center"/>
      <protection locked="0"/>
    </xf>
    <xf numFmtId="203" fontId="25" fillId="0" borderId="0" xfId="20" applyNumberFormat="1" applyFont="1" applyBorder="1" applyAlignment="1" applyProtection="1">
      <alignment horizontal="center" vertical="center"/>
      <protection locked="0"/>
    </xf>
    <xf numFmtId="203" fontId="25" fillId="0" borderId="2" xfId="0" applyNumberFormat="1" applyFont="1" applyBorder="1" applyAlignment="1">
      <alignment horizontal="center" vertical="center"/>
    </xf>
    <xf numFmtId="203" fontId="24" fillId="0" borderId="2" xfId="0" applyNumberFormat="1" applyFont="1" applyBorder="1" applyAlignment="1">
      <alignment horizontal="center" vertical="center"/>
    </xf>
    <xf numFmtId="176" fontId="21" fillId="0" borderId="0" xfId="20" applyFont="1" applyBorder="1" applyAlignment="1">
      <alignment horizontal="left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6" fontId="24" fillId="0" borderId="8" xfId="20" applyFont="1" applyBorder="1" applyAlignment="1">
      <alignment horizontal="center" vertical="center"/>
    </xf>
    <xf numFmtId="176" fontId="24" fillId="0" borderId="0" xfId="2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76" fontId="24" fillId="0" borderId="23" xfId="20" applyFont="1" applyBorder="1" applyAlignment="1">
      <alignment horizontal="center" vertical="center"/>
    </xf>
    <xf numFmtId="176" fontId="24" fillId="0" borderId="24" xfId="2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/>
    </xf>
    <xf numFmtId="203" fontId="26" fillId="0" borderId="0" xfId="20" applyNumberFormat="1" applyFont="1" applyBorder="1" applyAlignment="1">
      <alignment horizontal="center" vertical="center"/>
    </xf>
    <xf numFmtId="203" fontId="26" fillId="0" borderId="0" xfId="22" applyNumberFormat="1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 quotePrefix="1">
      <alignment horizontal="center" vertical="center"/>
    </xf>
    <xf numFmtId="190" fontId="21" fillId="0" borderId="0" xfId="0" applyNumberFormat="1" applyFont="1" applyBorder="1" applyAlignment="1">
      <alignment horizontal="center" vertical="center"/>
    </xf>
    <xf numFmtId="0" fontId="26" fillId="0" borderId="3" xfId="0" applyFont="1" applyBorder="1" applyAlignment="1" quotePrefix="1">
      <alignment horizontal="center" vertical="center"/>
    </xf>
    <xf numFmtId="204" fontId="2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3" xfId="0" applyFont="1" applyBorder="1" applyAlignment="1">
      <alignment horizontal="left" vertical="center" wrapText="1" indent="1"/>
    </xf>
    <xf numFmtId="190" fontId="24" fillId="0" borderId="0" xfId="0" applyNumberFormat="1" applyFont="1" applyBorder="1" applyAlignment="1">
      <alignment horizontal="center" vertical="center"/>
    </xf>
    <xf numFmtId="214" fontId="24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/>
    </xf>
    <xf numFmtId="0" fontId="25" fillId="0" borderId="3" xfId="0" applyFont="1" applyBorder="1" applyAlignment="1">
      <alignment horizontal="left" vertical="center" wrapText="1" indent="1"/>
    </xf>
    <xf numFmtId="0" fontId="30" fillId="0" borderId="0" xfId="0" applyNumberFormat="1" applyFont="1" applyBorder="1" applyAlignment="1">
      <alignment/>
    </xf>
    <xf numFmtId="0" fontId="24" fillId="0" borderId="3" xfId="0" applyFont="1" applyBorder="1" applyAlignment="1">
      <alignment horizontal="left" vertical="center" wrapText="1" indent="2"/>
    </xf>
    <xf numFmtId="0" fontId="24" fillId="0" borderId="4" xfId="0" applyFont="1" applyBorder="1" applyAlignment="1">
      <alignment horizontal="left" vertical="center" wrapText="1" indent="2"/>
    </xf>
    <xf numFmtId="214" fontId="24" fillId="0" borderId="2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203" fontId="25" fillId="0" borderId="2" xfId="22" applyNumberFormat="1" applyFont="1" applyBorder="1" applyAlignment="1" quotePrefix="1">
      <alignment horizontal="center" vertical="center"/>
    </xf>
    <xf numFmtId="176" fontId="21" fillId="0" borderId="0" xfId="20" applyFont="1" applyBorder="1" applyAlignment="1">
      <alignment/>
    </xf>
    <xf numFmtId="0" fontId="20" fillId="0" borderId="0" xfId="0" applyFont="1" applyBorder="1" applyAlignment="1">
      <alignment horizontal="left"/>
    </xf>
    <xf numFmtId="3" fontId="19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left"/>
    </xf>
    <xf numFmtId="3" fontId="22" fillId="0" borderId="2" xfId="0" applyNumberFormat="1" applyFont="1" applyBorder="1" applyAlignment="1">
      <alignment/>
    </xf>
    <xf numFmtId="176" fontId="26" fillId="0" borderId="0" xfId="22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19" fillId="0" borderId="0" xfId="0" applyNumberFormat="1" applyFont="1" applyFill="1" applyAlignment="1">
      <alignment horizontal="centerContinuous" vertical="center"/>
    </xf>
    <xf numFmtId="0" fontId="19" fillId="0" borderId="0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3" fontId="21" fillId="0" borderId="2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3" fontId="21" fillId="0" borderId="5" xfId="0" applyNumberFormat="1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203" fontId="21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203" fontId="26" fillId="0" borderId="0" xfId="0" applyNumberFormat="1" applyFont="1" applyFill="1" applyAlignment="1">
      <alignment horizontal="center" vertical="center"/>
    </xf>
    <xf numFmtId="203" fontId="21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/>
    </xf>
    <xf numFmtId="0" fontId="21" fillId="0" borderId="3" xfId="0" applyFont="1" applyBorder="1" applyAlignment="1">
      <alignment horizontal="center" vertical="distributed" shrinkToFit="1"/>
    </xf>
    <xf numFmtId="0" fontId="21" fillId="0" borderId="4" xfId="0" applyFont="1" applyBorder="1" applyAlignment="1">
      <alignment horizontal="center" vertical="distributed" shrinkToFit="1"/>
    </xf>
    <xf numFmtId="0" fontId="25" fillId="0" borderId="4" xfId="20" applyNumberFormat="1" applyFont="1" applyBorder="1" applyAlignment="1" quotePrefix="1">
      <alignment horizontal="center" vertical="center"/>
    </xf>
    <xf numFmtId="202" fontId="21" fillId="0" borderId="0" xfId="22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203" fontId="21" fillId="0" borderId="0" xfId="22" applyNumberFormat="1" applyFont="1" applyBorder="1" applyAlignment="1">
      <alignment horizontal="center" vertical="center" shrinkToFit="1"/>
    </xf>
    <xf numFmtId="203" fontId="26" fillId="0" borderId="0" xfId="22" applyNumberFormat="1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178" fontId="24" fillId="0" borderId="2" xfId="0" applyNumberFormat="1" applyFont="1" applyBorder="1" applyAlignment="1">
      <alignment horizontal="center" vertical="center"/>
    </xf>
    <xf numFmtId="203" fontId="16" fillId="0" borderId="0" xfId="0" applyNumberFormat="1" applyFont="1" applyFill="1" applyBorder="1" applyAlignment="1">
      <alignment horizontal="center" vertical="center"/>
    </xf>
    <xf numFmtId="203" fontId="24" fillId="0" borderId="5" xfId="22" applyNumberFormat="1" applyFont="1" applyBorder="1" applyAlignment="1" quotePrefix="1">
      <alignment horizontal="center" vertical="center"/>
    </xf>
    <xf numFmtId="203" fontId="17" fillId="0" borderId="0" xfId="22" applyNumberFormat="1" applyFont="1" applyFill="1" applyBorder="1" applyAlignment="1" quotePrefix="1">
      <alignment horizontal="center" vertical="center"/>
    </xf>
    <xf numFmtId="203" fontId="25" fillId="0" borderId="0" xfId="22" applyNumberFormat="1" applyFont="1" applyBorder="1" applyAlignment="1" quotePrefix="1">
      <alignment horizontal="center" vertical="center"/>
    </xf>
    <xf numFmtId="203" fontId="21" fillId="0" borderId="0" xfId="0" applyNumberFormat="1" applyFont="1" applyFill="1" applyBorder="1" applyAlignment="1">
      <alignment horizontal="center" vertical="center"/>
    </xf>
    <xf numFmtId="215" fontId="21" fillId="0" borderId="0" xfId="22" applyNumberFormat="1" applyFont="1" applyBorder="1" applyAlignment="1">
      <alignment horizontal="center" vertical="center" shrinkToFit="1"/>
    </xf>
    <xf numFmtId="215" fontId="26" fillId="0" borderId="0" xfId="22" applyNumberFormat="1" applyFont="1" applyBorder="1" applyAlignment="1">
      <alignment horizontal="center" vertical="center"/>
    </xf>
    <xf numFmtId="215" fontId="21" fillId="0" borderId="0" xfId="17" applyNumberFormat="1" applyFont="1" applyBorder="1" applyAlignment="1" applyProtection="1">
      <alignment horizontal="center" vertical="center"/>
      <protection locked="0"/>
    </xf>
    <xf numFmtId="215" fontId="26" fillId="0" borderId="0" xfId="22" applyNumberFormat="1" applyFont="1" applyBorder="1" applyAlignment="1" quotePrefix="1">
      <alignment horizontal="center" vertical="center"/>
    </xf>
    <xf numFmtId="215" fontId="21" fillId="0" borderId="0" xfId="22" applyNumberFormat="1" applyFont="1" applyBorder="1" applyAlignment="1">
      <alignment horizontal="center" vertical="center"/>
    </xf>
    <xf numFmtId="215" fontId="21" fillId="0" borderId="2" xfId="17" applyNumberFormat="1" applyFont="1" applyBorder="1" applyAlignment="1" applyProtection="1">
      <alignment horizontal="center" vertical="center"/>
      <protection locked="0"/>
    </xf>
    <xf numFmtId="215" fontId="21" fillId="0" borderId="0" xfId="17" applyNumberFormat="1" applyFont="1" applyBorder="1" applyAlignment="1" applyProtection="1">
      <alignment horizontal="center" vertical="center" shrinkToFit="1"/>
      <protection locked="0"/>
    </xf>
    <xf numFmtId="215" fontId="21" fillId="0" borderId="21" xfId="17" applyNumberFormat="1" applyFont="1" applyBorder="1" applyAlignment="1" applyProtection="1">
      <alignment horizontal="center" vertical="center"/>
      <protection locked="0"/>
    </xf>
    <xf numFmtId="215" fontId="21" fillId="0" borderId="2" xfId="17" applyNumberFormat="1" applyFont="1" applyBorder="1" applyAlignment="1" applyProtection="1">
      <alignment horizontal="center" vertical="center" shrinkToFit="1"/>
      <protection locked="0"/>
    </xf>
    <xf numFmtId="0" fontId="19" fillId="0" borderId="0" xfId="25" applyFont="1" applyBorder="1" applyAlignment="1">
      <alignment horizontal="center" vertical="center"/>
      <protection/>
    </xf>
    <xf numFmtId="0" fontId="19" fillId="0" borderId="0" xfId="25" applyFont="1" applyBorder="1">
      <alignment vertical="center"/>
      <protection/>
    </xf>
    <xf numFmtId="0" fontId="21" fillId="0" borderId="2" xfId="25" applyFont="1" applyBorder="1">
      <alignment vertical="center"/>
      <protection/>
    </xf>
    <xf numFmtId="3" fontId="21" fillId="0" borderId="2" xfId="25" applyNumberFormat="1" applyFont="1" applyBorder="1">
      <alignment vertical="center"/>
      <protection/>
    </xf>
    <xf numFmtId="0" fontId="22" fillId="0" borderId="0" xfId="25" applyFont="1" applyBorder="1" applyAlignment="1">
      <alignment horizontal="left"/>
      <protection/>
    </xf>
    <xf numFmtId="0" fontId="22" fillId="0" borderId="2" xfId="25" applyFont="1" applyBorder="1">
      <alignment vertical="center"/>
      <protection/>
    </xf>
    <xf numFmtId="0" fontId="21" fillId="0" borderId="2" xfId="25" applyFont="1" applyBorder="1" applyAlignment="1">
      <alignment horizontal="right"/>
      <protection/>
    </xf>
    <xf numFmtId="0" fontId="21" fillId="0" borderId="0" xfId="25" applyFont="1" applyBorder="1">
      <alignment vertical="center"/>
      <protection/>
    </xf>
    <xf numFmtId="0" fontId="21" fillId="0" borderId="3" xfId="25" applyFont="1" applyBorder="1" applyAlignment="1">
      <alignment horizontal="center" vertical="center"/>
      <protection/>
    </xf>
    <xf numFmtId="0" fontId="21" fillId="0" borderId="8" xfId="25" applyFont="1" applyBorder="1" applyAlignment="1">
      <alignment horizontal="center" vertical="center"/>
      <protection/>
    </xf>
    <xf numFmtId="0" fontId="21" fillId="0" borderId="8" xfId="25" applyFont="1" applyBorder="1" applyAlignment="1">
      <alignment horizontal="center" vertical="center" wrapText="1"/>
      <protection/>
    </xf>
    <xf numFmtId="0" fontId="21" fillId="0" borderId="13" xfId="25" applyNumberFormat="1" applyFont="1" applyBorder="1" applyAlignment="1">
      <alignment horizontal="center" vertical="center"/>
      <protection/>
    </xf>
    <xf numFmtId="0" fontId="21" fillId="0" borderId="13" xfId="25" applyFont="1" applyBorder="1" applyAlignment="1">
      <alignment horizontal="center" vertical="center"/>
      <protection/>
    </xf>
    <xf numFmtId="0" fontId="21" fillId="0" borderId="0" xfId="25" applyFont="1" applyBorder="1" applyAlignment="1">
      <alignment horizontal="center" vertical="center"/>
      <protection/>
    </xf>
    <xf numFmtId="0" fontId="32" fillId="0" borderId="26" xfId="25" applyFont="1" applyBorder="1" applyAlignment="1">
      <alignment horizontal="center" vertical="center" shrinkToFit="1"/>
      <protection/>
    </xf>
    <xf numFmtId="0" fontId="16" fillId="0" borderId="27" xfId="25" applyFont="1" applyBorder="1" applyAlignment="1">
      <alignment horizontal="center" vertical="center" shrinkToFit="1"/>
      <protection/>
    </xf>
    <xf numFmtId="0" fontId="32" fillId="0" borderId="27" xfId="25" applyFont="1" applyBorder="1" applyAlignment="1">
      <alignment horizontal="center" vertical="center" shrinkToFit="1"/>
      <protection/>
    </xf>
    <xf numFmtId="3" fontId="21" fillId="0" borderId="8" xfId="25" applyNumberFormat="1" applyFont="1" applyBorder="1" applyAlignment="1">
      <alignment horizontal="center" vertical="center"/>
      <protection/>
    </xf>
    <xf numFmtId="3" fontId="21" fillId="0" borderId="5" xfId="25" applyNumberFormat="1" applyFont="1" applyBorder="1" applyAlignment="1">
      <alignment horizontal="center" vertical="center"/>
      <protection/>
    </xf>
    <xf numFmtId="3" fontId="21" fillId="0" borderId="3" xfId="25" applyNumberFormat="1" applyFont="1" applyBorder="1" applyAlignment="1">
      <alignment horizontal="center" vertical="center"/>
      <protection/>
    </xf>
    <xf numFmtId="0" fontId="21" fillId="0" borderId="11" xfId="25" applyFont="1" applyBorder="1" applyAlignment="1">
      <alignment horizontal="center" vertical="center"/>
      <protection/>
    </xf>
    <xf numFmtId="3" fontId="21" fillId="0" borderId="10" xfId="25" applyNumberFormat="1" applyFont="1" applyBorder="1" applyAlignment="1">
      <alignment horizontal="center" vertical="center"/>
      <protection/>
    </xf>
    <xf numFmtId="3" fontId="21" fillId="0" borderId="12" xfId="25" applyNumberFormat="1" applyFont="1" applyBorder="1" applyAlignment="1">
      <alignment horizontal="center" vertical="center"/>
      <protection/>
    </xf>
    <xf numFmtId="3" fontId="21" fillId="0" borderId="0" xfId="25" applyNumberFormat="1" applyFont="1" applyBorder="1" applyAlignment="1">
      <alignment horizontal="center" vertical="center"/>
      <protection/>
    </xf>
    <xf numFmtId="3" fontId="21" fillId="0" borderId="11" xfId="25" applyNumberFormat="1" applyFont="1" applyBorder="1" applyAlignment="1">
      <alignment horizontal="center" vertical="center"/>
      <protection/>
    </xf>
    <xf numFmtId="0" fontId="21" fillId="0" borderId="9" xfId="25" applyFont="1" applyBorder="1" applyAlignment="1">
      <alignment horizontal="center" vertical="center"/>
      <protection/>
    </xf>
    <xf numFmtId="215" fontId="24" fillId="0" borderId="0" xfId="22" applyNumberFormat="1" applyFont="1" applyBorder="1" applyAlignment="1" quotePrefix="1">
      <alignment horizontal="center" vertical="center"/>
    </xf>
    <xf numFmtId="0" fontId="25" fillId="0" borderId="0" xfId="25" applyFont="1" applyBorder="1">
      <alignment vertical="center"/>
      <protection/>
    </xf>
    <xf numFmtId="203" fontId="25" fillId="0" borderId="2" xfId="22" applyNumberFormat="1" applyFont="1" applyBorder="1" applyAlignment="1">
      <alignment horizontal="center" vertical="center"/>
    </xf>
    <xf numFmtId="3" fontId="22" fillId="0" borderId="0" xfId="25" applyNumberFormat="1" applyFont="1" applyAlignment="1">
      <alignment vertical="center"/>
      <protection/>
    </xf>
    <xf numFmtId="0" fontId="22" fillId="0" borderId="0" xfId="25" applyFont="1" applyBorder="1" applyAlignment="1">
      <alignment horizontal="left" vertical="center"/>
      <protection/>
    </xf>
    <xf numFmtId="0" fontId="22" fillId="0" borderId="0" xfId="25" applyFont="1" applyAlignment="1">
      <alignment vertical="center"/>
      <protection/>
    </xf>
    <xf numFmtId="0" fontId="22" fillId="0" borderId="0" xfId="25" applyFont="1" applyBorder="1">
      <alignment vertical="center"/>
      <protection/>
    </xf>
    <xf numFmtId="0" fontId="22" fillId="0" borderId="0" xfId="25" applyFont="1">
      <alignment vertical="center"/>
      <protection/>
    </xf>
    <xf numFmtId="3" fontId="22" fillId="0" borderId="0" xfId="25" applyNumberFormat="1" applyFont="1">
      <alignment vertical="center"/>
      <protection/>
    </xf>
    <xf numFmtId="215" fontId="21" fillId="0" borderId="0" xfId="0" applyNumberFormat="1" applyFont="1" applyFill="1" applyAlignment="1">
      <alignment horizontal="center" vertical="center"/>
    </xf>
    <xf numFmtId="215" fontId="24" fillId="0" borderId="0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32" fillId="0" borderId="22" xfId="25" applyFont="1" applyBorder="1" applyAlignment="1">
      <alignment horizontal="center" vertical="center" shrinkToFit="1"/>
      <protection/>
    </xf>
    <xf numFmtId="203" fontId="26" fillId="0" borderId="0" xfId="22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19" fillId="0" borderId="0" xfId="0" applyFont="1" applyAlignment="1">
      <alignment vertical="center"/>
    </xf>
    <xf numFmtId="202" fontId="21" fillId="0" borderId="0" xfId="0" applyNumberFormat="1" applyFont="1" applyFill="1" applyAlignment="1">
      <alignment horizontal="center" vertical="center"/>
    </xf>
    <xf numFmtId="0" fontId="21" fillId="0" borderId="0" xfId="25" applyFont="1" applyAlignment="1">
      <alignment vertical="center"/>
      <protection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02" fontId="26" fillId="0" borderId="2" xfId="22" applyNumberFormat="1" applyFont="1" applyBorder="1" applyAlignment="1">
      <alignment horizontal="center" vertical="center"/>
    </xf>
    <xf numFmtId="203" fontId="26" fillId="0" borderId="2" xfId="22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25" applyFont="1" applyAlignment="1">
      <alignment horizontal="center" vertical="center"/>
      <protection/>
    </xf>
    <xf numFmtId="0" fontId="19" fillId="0" borderId="0" xfId="25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distributed" wrapText="1"/>
    </xf>
    <xf numFmtId="3" fontId="19" fillId="0" borderId="0" xfId="0" applyNumberFormat="1" applyFont="1" applyAlignment="1">
      <alignment horizontal="center" vertical="distributed"/>
    </xf>
    <xf numFmtId="0" fontId="21" fillId="0" borderId="1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</cellXfs>
  <cellStyles count="31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콤마_2. 행정구역" xfId="22"/>
    <cellStyle name="Currency" xfId="23"/>
    <cellStyle name="Currency [0]" xfId="24"/>
    <cellStyle name="표준_Book1" xfId="25"/>
    <cellStyle name="Hyperlink" xfId="26"/>
    <cellStyle name="category" xfId="27"/>
    <cellStyle name="Comma [0]_ARN (2)" xfId="28"/>
    <cellStyle name="comma zerodec" xfId="29"/>
    <cellStyle name="Comma_Capex" xfId="30"/>
    <cellStyle name="Currency [0]_CCOCPX" xfId="31"/>
    <cellStyle name="Currency_CCOCPX" xfId="32"/>
    <cellStyle name="Currency1" xfId="33"/>
    <cellStyle name="Dezimal [0]_laroux" xfId="34"/>
    <cellStyle name="Dezimal_laroux" xfId="35"/>
    <cellStyle name="Dollar (zero dec)" xfId="36"/>
    <cellStyle name="Grey" xfId="37"/>
    <cellStyle name="Input [yellow]" xfId="38"/>
    <cellStyle name="Milliers [0]_Arabian Spec" xfId="39"/>
    <cellStyle name="Milliers_Arabian Spec" xfId="40"/>
    <cellStyle name="Mon?aire [0]_Arabian Spec" xfId="41"/>
    <cellStyle name="Mon?aire_Arabian Spec" xfId="42"/>
    <cellStyle name="Normal - Style1" xfId="43"/>
    <cellStyle name="Normal_A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5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55" customWidth="1"/>
    <col min="2" max="6" width="13.99609375" style="60" customWidth="1"/>
    <col min="7" max="7" width="2.77734375" style="61" customWidth="1"/>
    <col min="8" max="12" width="14.10546875" style="60" customWidth="1"/>
    <col min="13" max="13" width="14.5546875" style="55" customWidth="1"/>
    <col min="14" max="17" width="16.6640625" style="60" customWidth="1"/>
    <col min="18" max="18" width="2.77734375" style="61" customWidth="1"/>
    <col min="19" max="22" width="17.99609375" style="60" customWidth="1"/>
    <col min="23" max="16384" width="8.88671875" style="59" customWidth="1"/>
  </cols>
  <sheetData>
    <row r="1" spans="1:23" s="19" customFormat="1" ht="45" customHeight="1">
      <c r="A1" s="343" t="s">
        <v>321</v>
      </c>
      <c r="B1" s="343"/>
      <c r="C1" s="343"/>
      <c r="D1" s="343"/>
      <c r="E1" s="343"/>
      <c r="F1" s="343"/>
      <c r="G1" s="227"/>
      <c r="H1" s="377" t="s">
        <v>255</v>
      </c>
      <c r="I1" s="354"/>
      <c r="J1" s="354"/>
      <c r="K1" s="354"/>
      <c r="L1" s="354"/>
      <c r="M1" s="348" t="s">
        <v>257</v>
      </c>
      <c r="N1" s="348"/>
      <c r="O1" s="348"/>
      <c r="P1" s="348"/>
      <c r="Q1" s="348"/>
      <c r="S1" s="381" t="s">
        <v>256</v>
      </c>
      <c r="T1" s="382"/>
      <c r="U1" s="382"/>
      <c r="V1" s="382"/>
      <c r="W1" s="130"/>
    </row>
    <row r="2" spans="1:22" s="26" customFormat="1" ht="25.5" customHeight="1" thickBot="1">
      <c r="A2" s="229" t="s">
        <v>72</v>
      </c>
      <c r="B2" s="230"/>
      <c r="C2" s="230"/>
      <c r="D2" s="230"/>
      <c r="E2" s="230"/>
      <c r="F2" s="230"/>
      <c r="G2" s="61"/>
      <c r="H2" s="230"/>
      <c r="I2" s="230"/>
      <c r="J2" s="230"/>
      <c r="K2" s="230"/>
      <c r="L2" s="25" t="s">
        <v>258</v>
      </c>
      <c r="M2" s="229" t="s">
        <v>72</v>
      </c>
      <c r="N2" s="21"/>
      <c r="O2" s="21"/>
      <c r="P2" s="21"/>
      <c r="Q2" s="21"/>
      <c r="R2" s="22"/>
      <c r="S2" s="21"/>
      <c r="T2" s="21"/>
      <c r="U2" s="21"/>
      <c r="V2" s="25" t="s">
        <v>258</v>
      </c>
    </row>
    <row r="3" spans="1:22" s="26" customFormat="1" ht="16.5" customHeight="1" thickTop="1">
      <c r="A3" s="33" t="s">
        <v>91</v>
      </c>
      <c r="B3" s="35" t="s">
        <v>32</v>
      </c>
      <c r="C3" s="345" t="s">
        <v>65</v>
      </c>
      <c r="D3" s="347"/>
      <c r="E3" s="345" t="s">
        <v>66</v>
      </c>
      <c r="F3" s="346"/>
      <c r="G3" s="28"/>
      <c r="H3" s="346" t="s">
        <v>67</v>
      </c>
      <c r="I3" s="347"/>
      <c r="J3" s="345" t="s">
        <v>135</v>
      </c>
      <c r="K3" s="346"/>
      <c r="L3" s="346"/>
      <c r="M3" s="64" t="s">
        <v>91</v>
      </c>
      <c r="N3" s="345" t="s">
        <v>35</v>
      </c>
      <c r="O3" s="347"/>
      <c r="P3" s="345" t="s">
        <v>259</v>
      </c>
      <c r="Q3" s="346"/>
      <c r="R3" s="28"/>
      <c r="S3" s="346" t="s">
        <v>260</v>
      </c>
      <c r="T3" s="347"/>
      <c r="U3" s="373" t="s">
        <v>261</v>
      </c>
      <c r="V3" s="374"/>
    </row>
    <row r="4" spans="1:22" s="26" customFormat="1" ht="16.5" customHeight="1">
      <c r="A4" s="33" t="s">
        <v>134</v>
      </c>
      <c r="B4" s="32"/>
      <c r="C4" s="380" t="s">
        <v>262</v>
      </c>
      <c r="D4" s="379"/>
      <c r="E4" s="380" t="s">
        <v>22</v>
      </c>
      <c r="F4" s="378"/>
      <c r="G4" s="28"/>
      <c r="H4" s="378" t="s">
        <v>31</v>
      </c>
      <c r="I4" s="379"/>
      <c r="J4" s="383" t="s">
        <v>263</v>
      </c>
      <c r="K4" s="384"/>
      <c r="L4" s="384"/>
      <c r="M4" s="29" t="s">
        <v>281</v>
      </c>
      <c r="N4" s="380" t="s">
        <v>136</v>
      </c>
      <c r="O4" s="379"/>
      <c r="P4" s="380" t="s">
        <v>137</v>
      </c>
      <c r="Q4" s="378"/>
      <c r="R4" s="28"/>
      <c r="S4" s="378" t="s">
        <v>264</v>
      </c>
      <c r="T4" s="379"/>
      <c r="U4" s="375" t="s">
        <v>265</v>
      </c>
      <c r="V4" s="376"/>
    </row>
    <row r="5" spans="1:22" s="26" customFormat="1" ht="16.5" customHeight="1">
      <c r="A5" s="33" t="s">
        <v>33</v>
      </c>
      <c r="B5" s="32"/>
      <c r="C5" s="35" t="s">
        <v>138</v>
      </c>
      <c r="D5" s="34" t="s">
        <v>68</v>
      </c>
      <c r="E5" s="35" t="s">
        <v>139</v>
      </c>
      <c r="F5" s="35" t="s">
        <v>68</v>
      </c>
      <c r="G5" s="28"/>
      <c r="H5" s="28" t="s">
        <v>23</v>
      </c>
      <c r="I5" s="34" t="s">
        <v>68</v>
      </c>
      <c r="J5" s="28" t="s">
        <v>140</v>
      </c>
      <c r="K5" s="35" t="s">
        <v>30</v>
      </c>
      <c r="L5" s="35" t="s">
        <v>28</v>
      </c>
      <c r="M5" s="33" t="s">
        <v>33</v>
      </c>
      <c r="N5" s="35" t="s">
        <v>29</v>
      </c>
      <c r="O5" s="35" t="s">
        <v>28</v>
      </c>
      <c r="P5" s="34" t="s">
        <v>141</v>
      </c>
      <c r="Q5" s="28" t="s">
        <v>28</v>
      </c>
      <c r="R5" s="28"/>
      <c r="S5" s="28" t="s">
        <v>23</v>
      </c>
      <c r="T5" s="35" t="s">
        <v>28</v>
      </c>
      <c r="U5" s="34" t="s">
        <v>69</v>
      </c>
      <c r="V5" s="28" t="s">
        <v>28</v>
      </c>
    </row>
    <row r="6" spans="1:22" s="26" customFormat="1" ht="16.5" customHeight="1">
      <c r="A6" s="117" t="s">
        <v>70</v>
      </c>
      <c r="B6" s="39" t="s">
        <v>2</v>
      </c>
      <c r="C6" s="39" t="s">
        <v>26</v>
      </c>
      <c r="D6" s="39" t="s">
        <v>142</v>
      </c>
      <c r="E6" s="39" t="s">
        <v>26</v>
      </c>
      <c r="F6" s="39" t="s">
        <v>142</v>
      </c>
      <c r="G6" s="33"/>
      <c r="H6" s="41" t="s">
        <v>25</v>
      </c>
      <c r="I6" s="37" t="s">
        <v>142</v>
      </c>
      <c r="J6" s="67" t="s">
        <v>143</v>
      </c>
      <c r="K6" s="39" t="s">
        <v>27</v>
      </c>
      <c r="L6" s="39" t="s">
        <v>142</v>
      </c>
      <c r="M6" s="117" t="s">
        <v>70</v>
      </c>
      <c r="N6" s="39" t="s">
        <v>25</v>
      </c>
      <c r="O6" s="39" t="s">
        <v>142</v>
      </c>
      <c r="P6" s="37" t="s">
        <v>26</v>
      </c>
      <c r="Q6" s="39" t="s">
        <v>142</v>
      </c>
      <c r="R6" s="33"/>
      <c r="S6" s="41" t="s">
        <v>25</v>
      </c>
      <c r="T6" s="39" t="s">
        <v>142</v>
      </c>
      <c r="U6" s="37" t="s">
        <v>24</v>
      </c>
      <c r="V6" s="39" t="s">
        <v>142</v>
      </c>
    </row>
    <row r="7" spans="1:22" s="26" customFormat="1" ht="99.75" customHeight="1">
      <c r="A7" s="29">
        <v>2004</v>
      </c>
      <c r="B7" s="46">
        <v>37130</v>
      </c>
      <c r="C7" s="46">
        <v>46189</v>
      </c>
      <c r="D7" s="46">
        <v>27697</v>
      </c>
      <c r="E7" s="46">
        <v>43</v>
      </c>
      <c r="F7" s="46">
        <v>9432</v>
      </c>
      <c r="G7" s="52"/>
      <c r="H7" s="262" t="s">
        <v>268</v>
      </c>
      <c r="I7" s="262" t="s">
        <v>268</v>
      </c>
      <c r="J7" s="262" t="s">
        <v>268</v>
      </c>
      <c r="K7" s="262" t="s">
        <v>268</v>
      </c>
      <c r="L7" s="262" t="s">
        <v>268</v>
      </c>
      <c r="M7" s="29">
        <v>2004</v>
      </c>
      <c r="N7" s="262" t="s">
        <v>268</v>
      </c>
      <c r="O7" s="262" t="s">
        <v>268</v>
      </c>
      <c r="P7" s="262" t="s">
        <v>268</v>
      </c>
      <c r="Q7" s="262" t="s">
        <v>268</v>
      </c>
      <c r="R7" s="52"/>
      <c r="S7" s="262" t="s">
        <v>268</v>
      </c>
      <c r="T7" s="262" t="s">
        <v>268</v>
      </c>
      <c r="U7" s="262" t="s">
        <v>268</v>
      </c>
      <c r="V7" s="262" t="s">
        <v>268</v>
      </c>
    </row>
    <row r="8" spans="1:22" s="26" customFormat="1" ht="99.75" customHeight="1">
      <c r="A8" s="29">
        <v>2005</v>
      </c>
      <c r="B8" s="46">
        <v>40386</v>
      </c>
      <c r="C8" s="46">
        <v>46413</v>
      </c>
      <c r="D8" s="46">
        <v>30872</v>
      </c>
      <c r="E8" s="46">
        <v>43</v>
      </c>
      <c r="F8" s="46">
        <v>9514</v>
      </c>
      <c r="G8" s="52"/>
      <c r="H8" s="262" t="s">
        <v>270</v>
      </c>
      <c r="I8" s="262" t="s">
        <v>270</v>
      </c>
      <c r="J8" s="262" t="s">
        <v>270</v>
      </c>
      <c r="K8" s="262" t="s">
        <v>270</v>
      </c>
      <c r="L8" s="262" t="s">
        <v>270</v>
      </c>
      <c r="M8" s="29">
        <v>2005</v>
      </c>
      <c r="N8" s="262" t="s">
        <v>270</v>
      </c>
      <c r="O8" s="262" t="s">
        <v>270</v>
      </c>
      <c r="P8" s="262" t="s">
        <v>270</v>
      </c>
      <c r="Q8" s="262" t="s">
        <v>270</v>
      </c>
      <c r="R8" s="52"/>
      <c r="S8" s="262" t="s">
        <v>270</v>
      </c>
      <c r="T8" s="262" t="s">
        <v>270</v>
      </c>
      <c r="U8" s="262" t="s">
        <v>270</v>
      </c>
      <c r="V8" s="262" t="s">
        <v>270</v>
      </c>
    </row>
    <row r="9" spans="1:22" s="26" customFormat="1" ht="99.75" customHeight="1">
      <c r="A9" s="29">
        <v>2006</v>
      </c>
      <c r="B9" s="46">
        <v>50125</v>
      </c>
      <c r="C9" s="46">
        <v>46737</v>
      </c>
      <c r="D9" s="46">
        <v>38831</v>
      </c>
      <c r="E9" s="46">
        <v>43</v>
      </c>
      <c r="F9" s="46">
        <v>11164</v>
      </c>
      <c r="G9" s="52"/>
      <c r="H9" s="262" t="s">
        <v>284</v>
      </c>
      <c r="I9" s="262" t="s">
        <v>284</v>
      </c>
      <c r="J9" s="262" t="s">
        <v>284</v>
      </c>
      <c r="K9" s="262" t="s">
        <v>284</v>
      </c>
      <c r="L9" s="262" t="s">
        <v>284</v>
      </c>
      <c r="M9" s="29">
        <v>2006</v>
      </c>
      <c r="N9" s="262" t="s">
        <v>284</v>
      </c>
      <c r="O9" s="262" t="s">
        <v>284</v>
      </c>
      <c r="P9" s="262" t="s">
        <v>284</v>
      </c>
      <c r="Q9" s="262" t="s">
        <v>284</v>
      </c>
      <c r="R9" s="52"/>
      <c r="S9" s="262">
        <v>1</v>
      </c>
      <c r="T9" s="262">
        <v>30</v>
      </c>
      <c r="U9" s="262" t="s">
        <v>284</v>
      </c>
      <c r="V9" s="262" t="s">
        <v>284</v>
      </c>
    </row>
    <row r="10" spans="1:22" s="26" customFormat="1" ht="99.75" customHeight="1">
      <c r="A10" s="29">
        <v>2007</v>
      </c>
      <c r="B10" s="46">
        <v>148970</v>
      </c>
      <c r="C10" s="46">
        <v>47050</v>
      </c>
      <c r="D10" s="46">
        <v>45812</v>
      </c>
      <c r="E10" s="46">
        <v>161</v>
      </c>
      <c r="F10" s="46">
        <v>103128</v>
      </c>
      <c r="G10" s="52"/>
      <c r="H10" s="262" t="s">
        <v>284</v>
      </c>
      <c r="I10" s="262" t="s">
        <v>284</v>
      </c>
      <c r="J10" s="262" t="s">
        <v>284</v>
      </c>
      <c r="K10" s="262" t="s">
        <v>284</v>
      </c>
      <c r="L10" s="262" t="s">
        <v>284</v>
      </c>
      <c r="M10" s="29">
        <v>2007</v>
      </c>
      <c r="N10" s="262" t="s">
        <v>284</v>
      </c>
      <c r="O10" s="262" t="s">
        <v>284</v>
      </c>
      <c r="P10" s="262" t="s">
        <v>284</v>
      </c>
      <c r="Q10" s="262" t="s">
        <v>284</v>
      </c>
      <c r="R10" s="52"/>
      <c r="S10" s="262">
        <v>1</v>
      </c>
      <c r="T10" s="262">
        <v>30</v>
      </c>
      <c r="U10" s="262" t="s">
        <v>144</v>
      </c>
      <c r="V10" s="262" t="s">
        <v>144</v>
      </c>
    </row>
    <row r="11" spans="1:22" s="206" customFormat="1" ht="99.75" customHeight="1" thickBot="1">
      <c r="A11" s="340">
        <v>2008</v>
      </c>
      <c r="B11" s="49">
        <v>859469</v>
      </c>
      <c r="C11" s="49">
        <v>48149</v>
      </c>
      <c r="D11" s="49">
        <v>53135</v>
      </c>
      <c r="E11" s="49">
        <v>161</v>
      </c>
      <c r="F11" s="49">
        <v>135286</v>
      </c>
      <c r="G11" s="231"/>
      <c r="H11" s="341">
        <v>342</v>
      </c>
      <c r="I11" s="342">
        <v>4082</v>
      </c>
      <c r="J11" s="341" t="s">
        <v>144</v>
      </c>
      <c r="K11" s="341" t="s">
        <v>144</v>
      </c>
      <c r="L11" s="341" t="s">
        <v>144</v>
      </c>
      <c r="M11" s="340">
        <v>2008</v>
      </c>
      <c r="N11" s="342" t="s">
        <v>144</v>
      </c>
      <c r="O11" s="342" t="s">
        <v>144</v>
      </c>
      <c r="P11" s="342">
        <v>103483</v>
      </c>
      <c r="Q11" s="342">
        <v>19402</v>
      </c>
      <c r="R11" s="323"/>
      <c r="S11" s="342">
        <v>5586</v>
      </c>
      <c r="T11" s="342">
        <v>645156</v>
      </c>
      <c r="U11" s="342">
        <v>101</v>
      </c>
      <c r="V11" s="342">
        <v>2408</v>
      </c>
    </row>
    <row r="12" spans="1:22" ht="13.5" customHeight="1" thickTop="1">
      <c r="A12" s="263" t="s">
        <v>71</v>
      </c>
      <c r="B12" s="55"/>
      <c r="C12" s="97"/>
      <c r="D12" s="232"/>
      <c r="E12" s="97"/>
      <c r="F12" s="97"/>
      <c r="G12" s="97"/>
      <c r="H12" s="97"/>
      <c r="I12" s="98"/>
      <c r="J12" s="97"/>
      <c r="K12" s="61"/>
      <c r="L12" s="97"/>
      <c r="M12" s="263" t="s">
        <v>269</v>
      </c>
      <c r="N12" s="97"/>
      <c r="O12" s="97"/>
      <c r="P12" s="97"/>
      <c r="Q12" s="97"/>
      <c r="R12" s="60"/>
      <c r="S12" s="59"/>
      <c r="T12" s="59"/>
      <c r="U12" s="59"/>
      <c r="V12" s="59"/>
    </row>
    <row r="13" spans="1:22" ht="13.5">
      <c r="A13" s="51"/>
      <c r="D13" s="233"/>
      <c r="E13" s="234"/>
      <c r="F13" s="235"/>
      <c r="J13" s="97"/>
      <c r="K13" s="97"/>
      <c r="L13" s="97"/>
      <c r="M13" s="51"/>
      <c r="P13" s="105"/>
      <c r="Q13" s="97"/>
      <c r="S13" s="97"/>
      <c r="T13" s="97"/>
      <c r="U13" s="97"/>
      <c r="V13" s="97"/>
    </row>
    <row r="14" spans="4:22" ht="13.5">
      <c r="D14" s="141"/>
      <c r="E14" s="97"/>
      <c r="J14" s="97"/>
      <c r="K14" s="97"/>
      <c r="L14" s="97"/>
      <c r="P14" s="234"/>
      <c r="Q14" s="97"/>
      <c r="S14" s="97"/>
      <c r="T14" s="97"/>
      <c r="U14" s="97"/>
      <c r="V14" s="97"/>
    </row>
    <row r="15" spans="4:22" ht="13.5">
      <c r="D15" s="236"/>
      <c r="E15" s="97"/>
      <c r="J15" s="97"/>
      <c r="K15" s="97"/>
      <c r="L15" s="97"/>
      <c r="P15" s="233"/>
      <c r="V15" s="97"/>
    </row>
    <row r="16" spans="4:22" ht="13.5">
      <c r="D16" s="236"/>
      <c r="E16" s="97"/>
      <c r="J16" s="97"/>
      <c r="K16" s="97"/>
      <c r="L16" s="97"/>
      <c r="V16" s="97"/>
    </row>
    <row r="17" spans="5:22" ht="13.5">
      <c r="E17" s="97"/>
      <c r="J17" s="97"/>
      <c r="K17" s="97"/>
      <c r="L17" s="97"/>
      <c r="V17" s="97"/>
    </row>
    <row r="18" spans="5:22" ht="13.5">
      <c r="E18" s="97"/>
      <c r="J18" s="97"/>
      <c r="K18" s="97"/>
      <c r="L18" s="97"/>
      <c r="V18" s="97"/>
    </row>
    <row r="19" spans="5:22" ht="13.5">
      <c r="E19" s="97"/>
      <c r="K19" s="97"/>
      <c r="L19" s="97"/>
      <c r="V19" s="97"/>
    </row>
    <row r="20" ht="13.5">
      <c r="V20" s="97"/>
    </row>
    <row r="21" ht="13.5">
      <c r="V21" s="97"/>
    </row>
    <row r="22" ht="13.5">
      <c r="V22" s="97"/>
    </row>
    <row r="23" ht="13.5">
      <c r="V23" s="97"/>
    </row>
    <row r="24" ht="13.5">
      <c r="V24" s="97"/>
    </row>
    <row r="25" ht="13.5">
      <c r="V25" s="97"/>
    </row>
  </sheetData>
  <mergeCells count="20">
    <mergeCell ref="S1:V1"/>
    <mergeCell ref="C3:D3"/>
    <mergeCell ref="C4:D4"/>
    <mergeCell ref="E3:F3"/>
    <mergeCell ref="E4:F4"/>
    <mergeCell ref="H3:I3"/>
    <mergeCell ref="H4:I4"/>
    <mergeCell ref="J3:L3"/>
    <mergeCell ref="J4:L4"/>
    <mergeCell ref="A1:F1"/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7.6640625" style="55" customWidth="1"/>
    <col min="2" max="2" width="30.6640625" style="60" customWidth="1"/>
    <col min="3" max="3" width="30.6640625" style="62" customWidth="1"/>
    <col min="4" max="4" width="2.3359375" style="62" customWidth="1"/>
    <col min="5" max="7" width="24.3359375" style="27" customWidth="1"/>
    <col min="8" max="16384" width="8.88671875" style="59" customWidth="1"/>
  </cols>
  <sheetData>
    <row r="1" spans="1:7" s="19" customFormat="1" ht="45" customHeight="1">
      <c r="A1" s="343" t="s">
        <v>324</v>
      </c>
      <c r="B1" s="343"/>
      <c r="C1" s="343"/>
      <c r="D1" s="325"/>
      <c r="E1" s="343" t="s">
        <v>36</v>
      </c>
      <c r="F1" s="343"/>
      <c r="G1" s="343"/>
    </row>
    <row r="2" spans="1:7" s="26" customFormat="1" ht="25.5" customHeight="1" thickBot="1">
      <c r="A2" s="20" t="s">
        <v>146</v>
      </c>
      <c r="B2" s="21"/>
      <c r="C2" s="23"/>
      <c r="D2" s="80"/>
      <c r="E2" s="24"/>
      <c r="F2" s="24"/>
      <c r="G2" s="25" t="s">
        <v>147</v>
      </c>
    </row>
    <row r="3" spans="1:7" s="26" customFormat="1" ht="16.5" customHeight="1" thickTop="1">
      <c r="A3" s="27"/>
      <c r="B3" s="321" t="s">
        <v>310</v>
      </c>
      <c r="C3" s="33" t="s">
        <v>74</v>
      </c>
      <c r="D3" s="33"/>
      <c r="E3" s="29" t="s">
        <v>75</v>
      </c>
      <c r="F3" s="29" t="s">
        <v>76</v>
      </c>
      <c r="G3" s="30" t="s">
        <v>148</v>
      </c>
    </row>
    <row r="4" spans="1:7" s="26" customFormat="1" ht="16.5" customHeight="1">
      <c r="A4" s="27" t="s">
        <v>73</v>
      </c>
      <c r="B4" s="34"/>
      <c r="C4" s="33" t="s">
        <v>3</v>
      </c>
      <c r="D4" s="33"/>
      <c r="E4" s="29"/>
      <c r="F4" s="29" t="s">
        <v>4</v>
      </c>
      <c r="G4" s="33" t="s">
        <v>150</v>
      </c>
    </row>
    <row r="5" spans="1:7" s="26" customFormat="1" ht="16.5" customHeight="1">
      <c r="A5" s="27" t="s">
        <v>151</v>
      </c>
      <c r="B5" s="34"/>
      <c r="C5" s="28" t="s">
        <v>5</v>
      </c>
      <c r="D5" s="28"/>
      <c r="E5" s="29" t="s">
        <v>152</v>
      </c>
      <c r="F5" s="29" t="s">
        <v>153</v>
      </c>
      <c r="G5" s="33" t="s">
        <v>154</v>
      </c>
    </row>
    <row r="6" spans="1:7" s="26" customFormat="1" ht="16.5" customHeight="1">
      <c r="A6" s="36"/>
      <c r="B6" s="37" t="s">
        <v>311</v>
      </c>
      <c r="C6" s="41" t="s">
        <v>156</v>
      </c>
      <c r="D6" s="28"/>
      <c r="E6" s="38" t="s">
        <v>157</v>
      </c>
      <c r="F6" s="40" t="s">
        <v>158</v>
      </c>
      <c r="G6" s="41" t="s">
        <v>159</v>
      </c>
    </row>
    <row r="7" spans="1:7" s="26" customFormat="1" ht="99.75" customHeight="1">
      <c r="A7" s="45">
        <v>2004</v>
      </c>
      <c r="B7" s="46">
        <v>6310412</v>
      </c>
      <c r="C7" s="46">
        <v>26788</v>
      </c>
      <c r="D7" s="46"/>
      <c r="E7" s="43">
        <v>235569</v>
      </c>
      <c r="F7" s="46">
        <v>9816</v>
      </c>
      <c r="G7" s="43">
        <v>642870</v>
      </c>
    </row>
    <row r="8" spans="1:7" s="26" customFormat="1" ht="99.75" customHeight="1">
      <c r="A8" s="45">
        <v>2005</v>
      </c>
      <c r="B8" s="46">
        <v>6566320</v>
      </c>
      <c r="C8" s="46">
        <v>24755</v>
      </c>
      <c r="D8" s="46"/>
      <c r="E8" s="43">
        <v>265252</v>
      </c>
      <c r="F8" s="46">
        <v>9755</v>
      </c>
      <c r="G8" s="43">
        <v>671746</v>
      </c>
    </row>
    <row r="9" spans="1:7" s="26" customFormat="1" ht="99.75" customHeight="1">
      <c r="A9" s="45">
        <v>2006</v>
      </c>
      <c r="B9" s="46">
        <v>7756581</v>
      </c>
      <c r="C9" s="46">
        <v>24209</v>
      </c>
      <c r="D9" s="46"/>
      <c r="E9" s="43">
        <v>320401</v>
      </c>
      <c r="F9" s="46">
        <v>9848</v>
      </c>
      <c r="G9" s="43">
        <v>787630</v>
      </c>
    </row>
    <row r="10" spans="1:7" s="26" customFormat="1" ht="99.75" customHeight="1">
      <c r="A10" s="45">
        <v>2007</v>
      </c>
      <c r="B10" s="46">
        <v>11361058</v>
      </c>
      <c r="C10" s="46">
        <v>26687</v>
      </c>
      <c r="D10" s="46"/>
      <c r="E10" s="43">
        <v>425715.0672612133</v>
      </c>
      <c r="F10" s="46">
        <v>10449</v>
      </c>
      <c r="G10" s="43">
        <v>1087286.63029955</v>
      </c>
    </row>
    <row r="11" spans="1:7" s="26" customFormat="1" ht="99.75" customHeight="1" thickBot="1">
      <c r="A11" s="48">
        <v>2008</v>
      </c>
      <c r="B11" s="49">
        <v>8246201</v>
      </c>
      <c r="C11" s="49">
        <v>23864</v>
      </c>
      <c r="D11" s="200"/>
      <c r="E11" s="50">
        <v>345549.8240026819</v>
      </c>
      <c r="F11" s="49">
        <v>10148</v>
      </c>
      <c r="G11" s="50">
        <v>812593.7130469058</v>
      </c>
    </row>
    <row r="12" spans="1:7" s="26" customFormat="1" ht="19.5" customHeight="1" thickTop="1">
      <c r="A12" s="51" t="s">
        <v>160</v>
      </c>
      <c r="B12" s="52"/>
      <c r="C12" s="52"/>
      <c r="D12" s="52"/>
      <c r="E12" s="53"/>
      <c r="F12" s="52"/>
      <c r="G12" s="53"/>
    </row>
    <row r="13" spans="1:7" ht="19.5" customHeight="1">
      <c r="A13" s="51"/>
      <c r="B13" s="54"/>
      <c r="C13" s="57"/>
      <c r="D13" s="57"/>
      <c r="E13" s="58"/>
      <c r="F13" s="58"/>
      <c r="G13" s="58"/>
    </row>
    <row r="14" spans="2:7" ht="13.5">
      <c r="B14" s="54"/>
      <c r="C14" s="57"/>
      <c r="D14" s="57"/>
      <c r="E14" s="58"/>
      <c r="F14" s="58"/>
      <c r="G14" s="58"/>
    </row>
    <row r="15" spans="2:7" ht="13.5">
      <c r="B15" s="54"/>
      <c r="C15" s="57"/>
      <c r="D15" s="57"/>
      <c r="E15" s="58"/>
      <c r="F15" s="58"/>
      <c r="G15" s="58"/>
    </row>
    <row r="16" spans="2:7" ht="13.5">
      <c r="B16" s="54"/>
      <c r="C16" s="57"/>
      <c r="D16" s="57"/>
      <c r="E16" s="58"/>
      <c r="F16" s="58"/>
      <c r="G16" s="58"/>
    </row>
    <row r="17" spans="2:7" ht="13.5">
      <c r="B17" s="54"/>
      <c r="C17" s="57"/>
      <c r="D17" s="57"/>
      <c r="E17" s="58"/>
      <c r="F17" s="58"/>
      <c r="G17" s="58"/>
    </row>
    <row r="18" spans="2:7" ht="13.5">
      <c r="B18" s="54"/>
      <c r="C18" s="57"/>
      <c r="D18" s="57"/>
      <c r="E18" s="58"/>
      <c r="F18" s="58"/>
      <c r="G18" s="58"/>
    </row>
    <row r="19" spans="2:7" ht="13.5">
      <c r="B19" s="54"/>
      <c r="C19" s="57"/>
      <c r="D19" s="57"/>
      <c r="E19" s="58"/>
      <c r="F19" s="58"/>
      <c r="G19" s="58"/>
    </row>
    <row r="20" spans="2:7" ht="13.5">
      <c r="B20" s="54"/>
      <c r="C20" s="57"/>
      <c r="D20" s="57"/>
      <c r="E20" s="58"/>
      <c r="F20" s="58"/>
      <c r="G20" s="58"/>
    </row>
  </sheetData>
  <mergeCells count="2">
    <mergeCell ref="E1:G1"/>
    <mergeCell ref="A1:C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107" customWidth="1"/>
    <col min="2" max="8" width="9.5546875" style="108" customWidth="1"/>
    <col min="9" max="9" width="2.77734375" style="108" customWidth="1"/>
    <col min="10" max="10" width="10.3359375" style="107" customWidth="1"/>
    <col min="11" max="14" width="10.3359375" style="79" customWidth="1"/>
    <col min="15" max="15" width="10.3359375" style="107" customWidth="1"/>
    <col min="16" max="16" width="10.3359375" style="109" customWidth="1"/>
    <col min="17" max="17" width="14.5546875" style="109" customWidth="1"/>
    <col min="18" max="19" width="9.77734375" style="109" customWidth="1"/>
    <col min="20" max="20" width="9.77734375" style="107" customWidth="1"/>
    <col min="21" max="22" width="9.77734375" style="109" customWidth="1"/>
    <col min="23" max="24" width="9.77734375" style="108" customWidth="1"/>
    <col min="25" max="25" width="2.77734375" style="108" customWidth="1"/>
    <col min="26" max="27" width="9.77734375" style="108" customWidth="1"/>
    <col min="28" max="28" width="9.77734375" style="107" customWidth="1"/>
    <col min="29" max="32" width="9.77734375" style="79" customWidth="1"/>
    <col min="33" max="16384" width="8.88671875" style="90" customWidth="1"/>
  </cols>
  <sheetData>
    <row r="1" spans="1:32" s="73" customFormat="1" ht="45" customHeight="1">
      <c r="A1" s="343" t="s">
        <v>325</v>
      </c>
      <c r="B1" s="343"/>
      <c r="C1" s="343"/>
      <c r="D1" s="343"/>
      <c r="E1" s="343"/>
      <c r="F1" s="343"/>
      <c r="G1" s="343"/>
      <c r="H1" s="343"/>
      <c r="I1" s="228"/>
      <c r="J1" s="354" t="s">
        <v>37</v>
      </c>
      <c r="K1" s="354"/>
      <c r="L1" s="354"/>
      <c r="M1" s="354"/>
      <c r="N1" s="354"/>
      <c r="O1" s="354"/>
      <c r="P1" s="354"/>
      <c r="Q1" s="348" t="s">
        <v>161</v>
      </c>
      <c r="R1" s="348"/>
      <c r="S1" s="348"/>
      <c r="T1" s="348"/>
      <c r="U1" s="348"/>
      <c r="V1" s="348"/>
      <c r="W1" s="348"/>
      <c r="X1" s="348"/>
      <c r="Y1" s="72"/>
      <c r="Z1" s="344" t="s">
        <v>38</v>
      </c>
      <c r="AA1" s="344"/>
      <c r="AB1" s="344"/>
      <c r="AC1" s="344"/>
      <c r="AD1" s="344"/>
      <c r="AE1" s="344"/>
      <c r="AF1" s="344"/>
    </row>
    <row r="2" spans="1:32" s="79" customFormat="1" ht="25.5" customHeight="1" thickBot="1">
      <c r="A2" s="74" t="s">
        <v>146</v>
      </c>
      <c r="B2" s="75"/>
      <c r="C2" s="75"/>
      <c r="D2" s="75"/>
      <c r="E2" s="75"/>
      <c r="F2" s="75"/>
      <c r="G2" s="75"/>
      <c r="H2" s="75"/>
      <c r="I2" s="76"/>
      <c r="J2" s="77"/>
      <c r="K2" s="74"/>
      <c r="L2" s="74"/>
      <c r="M2" s="74"/>
      <c r="N2" s="77"/>
      <c r="O2" s="77"/>
      <c r="P2" s="25" t="s">
        <v>147</v>
      </c>
      <c r="Q2" s="74" t="s">
        <v>146</v>
      </c>
      <c r="R2" s="74"/>
      <c r="S2" s="74"/>
      <c r="T2" s="77"/>
      <c r="U2" s="78"/>
      <c r="V2" s="78"/>
      <c r="W2" s="75"/>
      <c r="X2" s="75"/>
      <c r="Y2" s="76"/>
      <c r="Z2" s="75"/>
      <c r="AA2" s="75"/>
      <c r="AB2" s="77"/>
      <c r="AC2" s="74"/>
      <c r="AD2" s="74"/>
      <c r="AE2" s="74"/>
      <c r="AF2" s="74"/>
    </row>
    <row r="3" spans="1:32" s="79" customFormat="1" ht="16.5" customHeight="1" thickTop="1">
      <c r="A3" s="33" t="s">
        <v>162</v>
      </c>
      <c r="B3" s="345" t="s">
        <v>163</v>
      </c>
      <c r="C3" s="346"/>
      <c r="D3" s="347"/>
      <c r="E3" s="349" t="s">
        <v>218</v>
      </c>
      <c r="F3" s="350"/>
      <c r="G3" s="350"/>
      <c r="H3" s="350"/>
      <c r="I3" s="110"/>
      <c r="J3" s="355" t="s">
        <v>219</v>
      </c>
      <c r="K3" s="355"/>
      <c r="L3" s="355"/>
      <c r="M3" s="355"/>
      <c r="N3" s="355"/>
      <c r="O3" s="355"/>
      <c r="P3" s="355"/>
      <c r="Q3" s="64" t="s">
        <v>162</v>
      </c>
      <c r="R3" s="349" t="s">
        <v>164</v>
      </c>
      <c r="S3" s="350"/>
      <c r="T3" s="350"/>
      <c r="U3" s="360"/>
      <c r="V3" s="359" t="s">
        <v>221</v>
      </c>
      <c r="W3" s="355"/>
      <c r="X3" s="355"/>
      <c r="Y3" s="33"/>
      <c r="Z3" s="355" t="s">
        <v>220</v>
      </c>
      <c r="AA3" s="355"/>
      <c r="AB3" s="355"/>
      <c r="AC3" s="358"/>
      <c r="AD3" s="349" t="s">
        <v>165</v>
      </c>
      <c r="AE3" s="350"/>
      <c r="AF3" s="350"/>
    </row>
    <row r="4" spans="1:32" s="79" customFormat="1" ht="16.5" customHeight="1">
      <c r="A4" s="33" t="s">
        <v>166</v>
      </c>
      <c r="B4" s="111"/>
      <c r="C4" s="65" t="s">
        <v>167</v>
      </c>
      <c r="D4" s="66" t="s">
        <v>168</v>
      </c>
      <c r="E4" s="66" t="s">
        <v>169</v>
      </c>
      <c r="F4" s="351" t="s">
        <v>170</v>
      </c>
      <c r="G4" s="352"/>
      <c r="H4" s="352"/>
      <c r="I4" s="33"/>
      <c r="J4" s="352" t="s">
        <v>171</v>
      </c>
      <c r="K4" s="353"/>
      <c r="L4" s="351" t="s">
        <v>172</v>
      </c>
      <c r="M4" s="352"/>
      <c r="N4" s="352"/>
      <c r="O4" s="352"/>
      <c r="P4" s="352"/>
      <c r="Q4" s="29" t="s">
        <v>215</v>
      </c>
      <c r="R4" s="351" t="s">
        <v>172</v>
      </c>
      <c r="S4" s="352"/>
      <c r="T4" s="352"/>
      <c r="U4" s="353"/>
      <c r="V4" s="352" t="s">
        <v>216</v>
      </c>
      <c r="W4" s="352"/>
      <c r="X4" s="352"/>
      <c r="Y4" s="33"/>
      <c r="Z4" s="112" t="s">
        <v>217</v>
      </c>
      <c r="AA4" s="351" t="s">
        <v>172</v>
      </c>
      <c r="AB4" s="352"/>
      <c r="AC4" s="353"/>
      <c r="AD4" s="356" t="s">
        <v>173</v>
      </c>
      <c r="AE4" s="357"/>
      <c r="AF4" s="357"/>
    </row>
    <row r="5" spans="1:32" s="79" customFormat="1" ht="16.5" customHeight="1">
      <c r="A5" s="33" t="s">
        <v>174</v>
      </c>
      <c r="B5" s="35" t="s">
        <v>175</v>
      </c>
      <c r="C5" s="35" t="s">
        <v>176</v>
      </c>
      <c r="D5" s="35" t="s">
        <v>177</v>
      </c>
      <c r="E5" s="35"/>
      <c r="F5" s="31" t="s">
        <v>178</v>
      </c>
      <c r="G5" s="65" t="s">
        <v>6</v>
      </c>
      <c r="H5" s="65" t="s">
        <v>7</v>
      </c>
      <c r="I5" s="33"/>
      <c r="J5" s="112" t="s">
        <v>8</v>
      </c>
      <c r="K5" s="66" t="s">
        <v>312</v>
      </c>
      <c r="L5" s="66" t="s">
        <v>178</v>
      </c>
      <c r="M5" s="66" t="s">
        <v>9</v>
      </c>
      <c r="N5" s="66" t="s">
        <v>10</v>
      </c>
      <c r="O5" s="115" t="s">
        <v>11</v>
      </c>
      <c r="P5" s="31" t="s">
        <v>179</v>
      </c>
      <c r="Q5" s="29" t="s">
        <v>174</v>
      </c>
      <c r="R5" s="115" t="s">
        <v>12</v>
      </c>
      <c r="S5" s="115" t="s">
        <v>180</v>
      </c>
      <c r="T5" s="112" t="s">
        <v>13</v>
      </c>
      <c r="U5" s="115" t="s">
        <v>14</v>
      </c>
      <c r="V5" s="115" t="s">
        <v>181</v>
      </c>
      <c r="W5" s="115" t="s">
        <v>182</v>
      </c>
      <c r="X5" s="116" t="s">
        <v>183</v>
      </c>
      <c r="Y5" s="28"/>
      <c r="Z5" s="112" t="s">
        <v>184</v>
      </c>
      <c r="AA5" s="33" t="s">
        <v>178</v>
      </c>
      <c r="AB5" s="111" t="s">
        <v>185</v>
      </c>
      <c r="AC5" s="29" t="s">
        <v>186</v>
      </c>
      <c r="AD5" s="66" t="s">
        <v>149</v>
      </c>
      <c r="AE5" s="66" t="s">
        <v>187</v>
      </c>
      <c r="AF5" s="65" t="s">
        <v>188</v>
      </c>
    </row>
    <row r="6" spans="1:32" s="79" customFormat="1" ht="25.5" customHeight="1">
      <c r="A6" s="117" t="s">
        <v>70</v>
      </c>
      <c r="B6" s="39" t="s">
        <v>189</v>
      </c>
      <c r="C6" s="39" t="s">
        <v>190</v>
      </c>
      <c r="D6" s="39" t="s">
        <v>190</v>
      </c>
      <c r="E6" s="39" t="s">
        <v>189</v>
      </c>
      <c r="F6" s="39" t="s">
        <v>191</v>
      </c>
      <c r="G6" s="118" t="s">
        <v>192</v>
      </c>
      <c r="H6" s="119" t="s">
        <v>15</v>
      </c>
      <c r="I6" s="33"/>
      <c r="J6" s="120" t="s">
        <v>16</v>
      </c>
      <c r="K6" s="37" t="s">
        <v>313</v>
      </c>
      <c r="L6" s="37" t="s">
        <v>155</v>
      </c>
      <c r="M6" s="37" t="s">
        <v>193</v>
      </c>
      <c r="N6" s="121" t="s">
        <v>17</v>
      </c>
      <c r="O6" s="37" t="s">
        <v>194</v>
      </c>
      <c r="P6" s="39" t="s">
        <v>195</v>
      </c>
      <c r="Q6" s="122" t="s">
        <v>70</v>
      </c>
      <c r="R6" s="123" t="s">
        <v>196</v>
      </c>
      <c r="S6" s="124" t="s">
        <v>197</v>
      </c>
      <c r="T6" s="125" t="s">
        <v>198</v>
      </c>
      <c r="U6" s="37" t="s">
        <v>18</v>
      </c>
      <c r="V6" s="39" t="s">
        <v>189</v>
      </c>
      <c r="W6" s="126" t="s">
        <v>199</v>
      </c>
      <c r="X6" s="41" t="s">
        <v>200</v>
      </c>
      <c r="Y6" s="28"/>
      <c r="Z6" s="125" t="s">
        <v>201</v>
      </c>
      <c r="AA6" s="127" t="s">
        <v>155</v>
      </c>
      <c r="AB6" s="128" t="s">
        <v>202</v>
      </c>
      <c r="AC6" s="37" t="s">
        <v>203</v>
      </c>
      <c r="AD6" s="37" t="s">
        <v>155</v>
      </c>
      <c r="AE6" s="128" t="s">
        <v>204</v>
      </c>
      <c r="AF6" s="129" t="s">
        <v>205</v>
      </c>
    </row>
    <row r="7" spans="1:32" s="79" customFormat="1" ht="41.25" customHeight="1">
      <c r="A7" s="29">
        <v>2004</v>
      </c>
      <c r="B7" s="43">
        <f>SUM(C7,D7,AD7)</f>
        <v>6310412</v>
      </c>
      <c r="C7" s="46">
        <f>SUM(F7,V7,AE7)</f>
        <v>2321066</v>
      </c>
      <c r="D7" s="46">
        <f>SUM(L7,AA7,AF7)</f>
        <v>3901777</v>
      </c>
      <c r="E7" s="43">
        <f>SUM(F7,L7)</f>
        <v>5123808</v>
      </c>
      <c r="F7" s="43">
        <f>SUM(G7:K7)</f>
        <v>1335786</v>
      </c>
      <c r="G7" s="81">
        <v>551477</v>
      </c>
      <c r="H7" s="82">
        <v>762551</v>
      </c>
      <c r="I7" s="82"/>
      <c r="J7" s="82">
        <v>21758</v>
      </c>
      <c r="K7" s="82" t="s">
        <v>270</v>
      </c>
      <c r="L7" s="43">
        <f>SUM(M7,N7,O7,P7,R7,S7,T7,U7)</f>
        <v>3788022</v>
      </c>
      <c r="M7" s="82">
        <v>808364</v>
      </c>
      <c r="N7" s="82">
        <v>205657</v>
      </c>
      <c r="O7" s="81">
        <v>570526</v>
      </c>
      <c r="P7" s="82">
        <v>426922</v>
      </c>
      <c r="Q7" s="29">
        <v>2004</v>
      </c>
      <c r="R7" s="46">
        <v>188302</v>
      </c>
      <c r="S7" s="265" t="s">
        <v>270</v>
      </c>
      <c r="T7" s="86">
        <v>1210275</v>
      </c>
      <c r="U7" s="86">
        <v>377976</v>
      </c>
      <c r="V7" s="43">
        <f>SUM(W7:Z7)</f>
        <v>985280</v>
      </c>
      <c r="W7" s="265" t="s">
        <v>270</v>
      </c>
      <c r="X7" s="86">
        <v>73630</v>
      </c>
      <c r="Y7" s="86"/>
      <c r="Z7" s="86">
        <v>911650</v>
      </c>
      <c r="AA7" s="43">
        <f>SUM(AB7:AC7)</f>
        <v>113755</v>
      </c>
      <c r="AB7" s="86">
        <v>31939</v>
      </c>
      <c r="AC7" s="86">
        <v>81816</v>
      </c>
      <c r="AD7" s="86">
        <v>87569</v>
      </c>
      <c r="AE7" s="265" t="s">
        <v>144</v>
      </c>
      <c r="AF7" s="33" t="s">
        <v>144</v>
      </c>
    </row>
    <row r="8" spans="1:32" s="79" customFormat="1" ht="41.25" customHeight="1">
      <c r="A8" s="29">
        <v>2005</v>
      </c>
      <c r="B8" s="43">
        <v>6566320</v>
      </c>
      <c r="C8" s="46">
        <v>2603039</v>
      </c>
      <c r="D8" s="46">
        <v>3963281</v>
      </c>
      <c r="E8" s="43">
        <v>5384516</v>
      </c>
      <c r="F8" s="43">
        <v>1612230</v>
      </c>
      <c r="G8" s="81">
        <v>742848</v>
      </c>
      <c r="H8" s="82">
        <v>847628</v>
      </c>
      <c r="I8" s="82"/>
      <c r="J8" s="82">
        <v>21754</v>
      </c>
      <c r="K8" s="82" t="s">
        <v>282</v>
      </c>
      <c r="L8" s="43">
        <v>3772286</v>
      </c>
      <c r="M8" s="82">
        <v>888488</v>
      </c>
      <c r="N8" s="82">
        <v>330320</v>
      </c>
      <c r="O8" s="81">
        <v>620508</v>
      </c>
      <c r="P8" s="82">
        <v>738594</v>
      </c>
      <c r="Q8" s="29">
        <v>2005</v>
      </c>
      <c r="R8" s="47" t="s">
        <v>282</v>
      </c>
      <c r="S8" s="265" t="s">
        <v>282</v>
      </c>
      <c r="T8" s="86">
        <v>1101879</v>
      </c>
      <c r="U8" s="86">
        <v>92497</v>
      </c>
      <c r="V8" s="43">
        <v>933158</v>
      </c>
      <c r="W8" s="265" t="s">
        <v>282</v>
      </c>
      <c r="X8" s="86">
        <v>52832</v>
      </c>
      <c r="Y8" s="86"/>
      <c r="Z8" s="86">
        <v>880326</v>
      </c>
      <c r="AA8" s="43">
        <v>113598</v>
      </c>
      <c r="AB8" s="86">
        <v>38581</v>
      </c>
      <c r="AC8" s="86">
        <v>75017</v>
      </c>
      <c r="AD8" s="86">
        <v>135048</v>
      </c>
      <c r="AE8" s="265">
        <v>57651</v>
      </c>
      <c r="AF8" s="86">
        <v>77397</v>
      </c>
    </row>
    <row r="9" spans="1:32" s="79" customFormat="1" ht="41.25" customHeight="1">
      <c r="A9" s="29">
        <v>2006</v>
      </c>
      <c r="B9" s="43">
        <v>7756581</v>
      </c>
      <c r="C9" s="46">
        <v>3497084</v>
      </c>
      <c r="D9" s="46">
        <v>4259497</v>
      </c>
      <c r="E9" s="43">
        <v>6278098</v>
      </c>
      <c r="F9" s="43">
        <v>2280556</v>
      </c>
      <c r="G9" s="81">
        <v>1075044</v>
      </c>
      <c r="H9" s="82">
        <v>1181845</v>
      </c>
      <c r="I9" s="82"/>
      <c r="J9" s="82">
        <v>23667</v>
      </c>
      <c r="K9" s="277">
        <v>0</v>
      </c>
      <c r="L9" s="43">
        <v>3997542</v>
      </c>
      <c r="M9" s="82">
        <v>870804</v>
      </c>
      <c r="N9" s="82">
        <v>386273</v>
      </c>
      <c r="O9" s="81">
        <v>754334</v>
      </c>
      <c r="P9" s="82">
        <v>603468</v>
      </c>
      <c r="Q9" s="29">
        <v>2006</v>
      </c>
      <c r="R9" s="47">
        <v>36</v>
      </c>
      <c r="S9" s="275">
        <v>0</v>
      </c>
      <c r="T9" s="86">
        <v>1327984</v>
      </c>
      <c r="U9" s="86">
        <v>54679</v>
      </c>
      <c r="V9" s="43">
        <v>1160814</v>
      </c>
      <c r="W9" s="275">
        <v>0</v>
      </c>
      <c r="X9" s="86">
        <v>63510</v>
      </c>
      <c r="Y9" s="86"/>
      <c r="Z9" s="86">
        <v>1097304</v>
      </c>
      <c r="AA9" s="43">
        <v>132778</v>
      </c>
      <c r="AB9" s="86">
        <v>53169</v>
      </c>
      <c r="AC9" s="86">
        <v>79609</v>
      </c>
      <c r="AD9" s="86">
        <v>184891</v>
      </c>
      <c r="AE9" s="265">
        <v>55714</v>
      </c>
      <c r="AF9" s="86">
        <v>129177</v>
      </c>
    </row>
    <row r="10" spans="1:32" s="79" customFormat="1" ht="41.25" customHeight="1">
      <c r="A10" s="29">
        <v>2007</v>
      </c>
      <c r="B10" s="43">
        <v>11361058</v>
      </c>
      <c r="C10" s="46">
        <v>5176538</v>
      </c>
      <c r="D10" s="46">
        <v>6184520</v>
      </c>
      <c r="E10" s="43">
        <v>9915222</v>
      </c>
      <c r="F10" s="43">
        <v>3932218</v>
      </c>
      <c r="G10" s="81">
        <v>2556013</v>
      </c>
      <c r="H10" s="82">
        <v>1347180</v>
      </c>
      <c r="I10" s="82"/>
      <c r="J10" s="82">
        <v>29025</v>
      </c>
      <c r="K10" s="277">
        <v>0</v>
      </c>
      <c r="L10" s="43">
        <v>5983004</v>
      </c>
      <c r="M10" s="82">
        <v>1120347</v>
      </c>
      <c r="N10" s="82">
        <v>464583</v>
      </c>
      <c r="O10" s="81">
        <v>848053</v>
      </c>
      <c r="P10" s="82">
        <v>2134585</v>
      </c>
      <c r="Q10" s="29">
        <v>2007</v>
      </c>
      <c r="R10" s="47">
        <v>111</v>
      </c>
      <c r="S10" s="275">
        <v>0</v>
      </c>
      <c r="T10" s="86">
        <v>1264350</v>
      </c>
      <c r="U10" s="86">
        <v>150975</v>
      </c>
      <c r="V10" s="43">
        <v>1210644</v>
      </c>
      <c r="W10" s="275">
        <v>0</v>
      </c>
      <c r="X10" s="86">
        <v>77997</v>
      </c>
      <c r="Y10" s="86"/>
      <c r="Z10" s="86">
        <v>1132647</v>
      </c>
      <c r="AA10" s="43">
        <v>145890</v>
      </c>
      <c r="AB10" s="86">
        <v>56185</v>
      </c>
      <c r="AC10" s="86">
        <v>89705</v>
      </c>
      <c r="AD10" s="86">
        <v>89302</v>
      </c>
      <c r="AE10" s="265">
        <v>33676</v>
      </c>
      <c r="AF10" s="86">
        <v>55626</v>
      </c>
    </row>
    <row r="11" spans="1:32" s="79" customFormat="1" ht="41.25" customHeight="1">
      <c r="A11" s="83">
        <v>2008</v>
      </c>
      <c r="B11" s="199">
        <f>SUM(B12:B18)</f>
        <v>8246201</v>
      </c>
      <c r="C11" s="200">
        <f aca="true" t="shared" si="0" ref="C11:H11">SUM(C12:C18)</f>
        <v>3662572</v>
      </c>
      <c r="D11" s="200">
        <f t="shared" si="0"/>
        <v>4583629</v>
      </c>
      <c r="E11" s="199">
        <f t="shared" si="0"/>
        <v>6800484</v>
      </c>
      <c r="F11" s="200">
        <f t="shared" si="0"/>
        <v>2407857</v>
      </c>
      <c r="G11" s="200">
        <f t="shared" si="0"/>
        <v>1187846</v>
      </c>
      <c r="H11" s="200">
        <f t="shared" si="0"/>
        <v>1190919</v>
      </c>
      <c r="I11" s="200"/>
      <c r="J11" s="200">
        <f aca="true" t="shared" si="1" ref="J11:P11">SUM(J12:J18)</f>
        <v>29092</v>
      </c>
      <c r="K11" s="278">
        <f t="shared" si="1"/>
        <v>0</v>
      </c>
      <c r="L11" s="200">
        <f t="shared" si="1"/>
        <v>4392627</v>
      </c>
      <c r="M11" s="200">
        <f t="shared" si="1"/>
        <v>1232218</v>
      </c>
      <c r="N11" s="200">
        <f t="shared" si="1"/>
        <v>517887</v>
      </c>
      <c r="O11" s="200">
        <f t="shared" si="1"/>
        <v>957708</v>
      </c>
      <c r="P11" s="200">
        <f t="shared" si="1"/>
        <v>293030</v>
      </c>
      <c r="Q11" s="83">
        <v>2008</v>
      </c>
      <c r="R11" s="266">
        <f aca="true" t="shared" si="2" ref="R11:X11">SUM(R12:R18)</f>
        <v>58</v>
      </c>
      <c r="S11" s="276">
        <f t="shared" si="2"/>
        <v>0</v>
      </c>
      <c r="T11" s="266">
        <f t="shared" si="2"/>
        <v>1252600</v>
      </c>
      <c r="U11" s="266">
        <f t="shared" si="2"/>
        <v>139126</v>
      </c>
      <c r="V11" s="266">
        <f t="shared" si="2"/>
        <v>1236063</v>
      </c>
      <c r="W11" s="276">
        <f t="shared" si="2"/>
        <v>0</v>
      </c>
      <c r="X11" s="266">
        <f t="shared" si="2"/>
        <v>93924</v>
      </c>
      <c r="Y11" s="88"/>
      <c r="Z11" s="88">
        <f aca="true" t="shared" si="3" ref="Z11:AF11">SUM(Z12:Z18)</f>
        <v>1142139</v>
      </c>
      <c r="AA11" s="88">
        <f t="shared" si="3"/>
        <v>163521</v>
      </c>
      <c r="AB11" s="88">
        <f t="shared" si="3"/>
        <v>59702</v>
      </c>
      <c r="AC11" s="88">
        <f t="shared" si="3"/>
        <v>103819</v>
      </c>
      <c r="AD11" s="88">
        <f t="shared" si="3"/>
        <v>46133</v>
      </c>
      <c r="AE11" s="88">
        <f t="shared" si="3"/>
        <v>18652</v>
      </c>
      <c r="AF11" s="88">
        <f t="shared" si="3"/>
        <v>27481</v>
      </c>
    </row>
    <row r="12" spans="1:32" s="79" customFormat="1" ht="41.25" customHeight="1">
      <c r="A12" s="84" t="s">
        <v>206</v>
      </c>
      <c r="B12" s="46">
        <f>SUM(C12:D12)</f>
        <v>4008574</v>
      </c>
      <c r="C12" s="46">
        <f>SUM(F12,V12,AE12)</f>
        <v>1501827</v>
      </c>
      <c r="D12" s="46">
        <f>SUM(L12,AA12,AF12)</f>
        <v>2506747</v>
      </c>
      <c r="E12" s="46">
        <f>SUM(F12,L12)</f>
        <v>3130239</v>
      </c>
      <c r="F12" s="46">
        <f>SUM(G12,H12,J12,K12)</f>
        <v>701349</v>
      </c>
      <c r="G12" s="85">
        <v>376046</v>
      </c>
      <c r="H12" s="85">
        <v>318271</v>
      </c>
      <c r="I12" s="46"/>
      <c r="J12" s="85">
        <v>7032</v>
      </c>
      <c r="K12" s="279" t="s">
        <v>144</v>
      </c>
      <c r="L12" s="46">
        <f>SUM(M12:P12,R12:U12)</f>
        <v>2428890</v>
      </c>
      <c r="M12" s="85">
        <v>443568</v>
      </c>
      <c r="N12" s="85">
        <v>141756</v>
      </c>
      <c r="O12" s="85">
        <v>297878</v>
      </c>
      <c r="P12" s="85">
        <v>293030</v>
      </c>
      <c r="Q12" s="84" t="s">
        <v>314</v>
      </c>
      <c r="R12" s="47">
        <v>58</v>
      </c>
      <c r="S12" s="275" t="s">
        <v>144</v>
      </c>
      <c r="T12" s="85">
        <v>1252600</v>
      </c>
      <c r="U12" s="275" t="s">
        <v>144</v>
      </c>
      <c r="V12" s="87">
        <f>SUM(W12:X12,Z12)</f>
        <v>796601</v>
      </c>
      <c r="W12" s="275" t="s">
        <v>144</v>
      </c>
      <c r="X12" s="85">
        <v>21972</v>
      </c>
      <c r="Y12" s="86"/>
      <c r="Z12" s="85">
        <v>774629</v>
      </c>
      <c r="AA12" s="86">
        <f>SUM(AB12:AC12)</f>
        <v>68557</v>
      </c>
      <c r="AB12" s="85">
        <v>13971</v>
      </c>
      <c r="AC12" s="85">
        <v>54586</v>
      </c>
      <c r="AD12" s="86">
        <f>SUM(AE12:AF12)</f>
        <v>13177</v>
      </c>
      <c r="AE12" s="85">
        <v>3877</v>
      </c>
      <c r="AF12" s="85">
        <v>9300</v>
      </c>
    </row>
    <row r="13" spans="1:32" s="79" customFormat="1" ht="41.25" customHeight="1">
      <c r="A13" s="84" t="s">
        <v>207</v>
      </c>
      <c r="B13" s="46">
        <f aca="true" t="shared" si="4" ref="B13:B18">SUM(C13:D13)</f>
        <v>471659</v>
      </c>
      <c r="C13" s="46">
        <f aca="true" t="shared" si="5" ref="C13:C18">SUM(F13,V13,AE13)</f>
        <v>310365</v>
      </c>
      <c r="D13" s="46">
        <f aca="true" t="shared" si="6" ref="D13:D18">SUM(L13,AA13,AF13)</f>
        <v>161294</v>
      </c>
      <c r="E13" s="46">
        <f aca="true" t="shared" si="7" ref="E13:E18">SUM(F13,L13)</f>
        <v>407874</v>
      </c>
      <c r="F13" s="46">
        <f aca="true" t="shared" si="8" ref="F13:F18">SUM(G13,H13,J13,K13)</f>
        <v>253489</v>
      </c>
      <c r="G13" s="85">
        <v>119466</v>
      </c>
      <c r="H13" s="85">
        <v>129120</v>
      </c>
      <c r="I13" s="46"/>
      <c r="J13" s="85">
        <v>4903</v>
      </c>
      <c r="K13" s="279" t="s">
        <v>144</v>
      </c>
      <c r="L13" s="46">
        <f aca="true" t="shared" si="9" ref="L13:L18">SUM(M13:P13,R13:U13)</f>
        <v>154385</v>
      </c>
      <c r="M13" s="85">
        <v>16165</v>
      </c>
      <c r="N13" s="85">
        <v>56002</v>
      </c>
      <c r="O13" s="85">
        <v>82218</v>
      </c>
      <c r="P13" s="279" t="s">
        <v>144</v>
      </c>
      <c r="Q13" s="84" t="s">
        <v>315</v>
      </c>
      <c r="R13" s="47" t="s">
        <v>144</v>
      </c>
      <c r="S13" s="275" t="s">
        <v>144</v>
      </c>
      <c r="T13" s="275" t="s">
        <v>144</v>
      </c>
      <c r="U13" s="275" t="s">
        <v>144</v>
      </c>
      <c r="V13" s="87">
        <f aca="true" t="shared" si="10" ref="V13:V18">SUM(W13:X13,Z13)</f>
        <v>56578</v>
      </c>
      <c r="W13" s="275" t="s">
        <v>144</v>
      </c>
      <c r="X13" s="85">
        <v>3173</v>
      </c>
      <c r="Y13" s="86"/>
      <c r="Z13" s="85">
        <v>53405</v>
      </c>
      <c r="AA13" s="86">
        <f aca="true" t="shared" si="11" ref="AA13:AA18">SUM(AB13:AC13)</f>
        <v>280</v>
      </c>
      <c r="AB13" s="85">
        <v>280</v>
      </c>
      <c r="AC13" s="85" t="s">
        <v>144</v>
      </c>
      <c r="AD13" s="86">
        <f aca="true" t="shared" si="12" ref="AD13:AD18">SUM(AE13:AF13)</f>
        <v>6927</v>
      </c>
      <c r="AE13" s="85">
        <v>298</v>
      </c>
      <c r="AF13" s="85">
        <v>6629</v>
      </c>
    </row>
    <row r="14" spans="1:32" s="79" customFormat="1" ht="41.25" customHeight="1">
      <c r="A14" s="84" t="s">
        <v>208</v>
      </c>
      <c r="B14" s="46">
        <f t="shared" si="4"/>
        <v>604974</v>
      </c>
      <c r="C14" s="46">
        <f t="shared" si="5"/>
        <v>328769</v>
      </c>
      <c r="D14" s="46">
        <f t="shared" si="6"/>
        <v>276205</v>
      </c>
      <c r="E14" s="46">
        <f t="shared" si="7"/>
        <v>533356</v>
      </c>
      <c r="F14" s="46">
        <f t="shared" si="8"/>
        <v>260149</v>
      </c>
      <c r="G14" s="85">
        <v>127626</v>
      </c>
      <c r="H14" s="85">
        <v>128729</v>
      </c>
      <c r="I14" s="46"/>
      <c r="J14" s="85">
        <v>3794</v>
      </c>
      <c r="K14" s="279" t="s">
        <v>144</v>
      </c>
      <c r="L14" s="46">
        <f t="shared" si="9"/>
        <v>273207</v>
      </c>
      <c r="M14" s="85">
        <v>110830</v>
      </c>
      <c r="N14" s="85">
        <v>56327</v>
      </c>
      <c r="O14" s="85">
        <v>106050</v>
      </c>
      <c r="P14" s="279" t="s">
        <v>144</v>
      </c>
      <c r="Q14" s="84" t="s">
        <v>316</v>
      </c>
      <c r="R14" s="47" t="s">
        <v>144</v>
      </c>
      <c r="S14" s="275" t="s">
        <v>144</v>
      </c>
      <c r="T14" s="275" t="s">
        <v>144</v>
      </c>
      <c r="U14" s="275" t="s">
        <v>144</v>
      </c>
      <c r="V14" s="87">
        <f t="shared" si="10"/>
        <v>65255</v>
      </c>
      <c r="W14" s="275" t="s">
        <v>144</v>
      </c>
      <c r="X14" s="85">
        <v>8167</v>
      </c>
      <c r="Y14" s="86"/>
      <c r="Z14" s="85">
        <v>57088</v>
      </c>
      <c r="AA14" s="86">
        <f t="shared" si="11"/>
        <v>1551</v>
      </c>
      <c r="AB14" s="85">
        <v>1539</v>
      </c>
      <c r="AC14" s="85">
        <v>12</v>
      </c>
      <c r="AD14" s="86">
        <f t="shared" si="12"/>
        <v>4812</v>
      </c>
      <c r="AE14" s="85">
        <v>3365</v>
      </c>
      <c r="AF14" s="85">
        <v>1447</v>
      </c>
    </row>
    <row r="15" spans="1:32" s="89" customFormat="1" ht="41.25" customHeight="1">
      <c r="A15" s="84" t="s">
        <v>209</v>
      </c>
      <c r="B15" s="46">
        <f t="shared" si="4"/>
        <v>1431639</v>
      </c>
      <c r="C15" s="46">
        <f t="shared" si="5"/>
        <v>622563</v>
      </c>
      <c r="D15" s="46">
        <f t="shared" si="6"/>
        <v>809076</v>
      </c>
      <c r="E15" s="46">
        <f t="shared" si="7"/>
        <v>1184437</v>
      </c>
      <c r="F15" s="46">
        <f t="shared" si="8"/>
        <v>457844</v>
      </c>
      <c r="G15" s="85">
        <v>200573</v>
      </c>
      <c r="H15" s="85">
        <v>251449</v>
      </c>
      <c r="I15" s="88"/>
      <c r="J15" s="85">
        <v>5822</v>
      </c>
      <c r="K15" s="275" t="s">
        <v>144</v>
      </c>
      <c r="L15" s="46">
        <f t="shared" si="9"/>
        <v>726593</v>
      </c>
      <c r="M15" s="85">
        <v>366368</v>
      </c>
      <c r="N15" s="85">
        <v>132757</v>
      </c>
      <c r="O15" s="85">
        <v>227468</v>
      </c>
      <c r="P15" s="275" t="s">
        <v>144</v>
      </c>
      <c r="Q15" s="84" t="s">
        <v>317</v>
      </c>
      <c r="R15" s="265" t="s">
        <v>144</v>
      </c>
      <c r="S15" s="275" t="s">
        <v>144</v>
      </c>
      <c r="T15" s="275" t="s">
        <v>144</v>
      </c>
      <c r="U15" s="275" t="s">
        <v>144</v>
      </c>
      <c r="V15" s="87">
        <f t="shared" si="10"/>
        <v>157079</v>
      </c>
      <c r="W15" s="275" t="s">
        <v>144</v>
      </c>
      <c r="X15" s="85">
        <v>41212</v>
      </c>
      <c r="Y15" s="88"/>
      <c r="Z15" s="85">
        <v>115867</v>
      </c>
      <c r="AA15" s="86">
        <f t="shared" si="11"/>
        <v>78038</v>
      </c>
      <c r="AB15" s="85">
        <v>30685</v>
      </c>
      <c r="AC15" s="85">
        <v>47353</v>
      </c>
      <c r="AD15" s="86">
        <f t="shared" si="12"/>
        <v>12085</v>
      </c>
      <c r="AE15" s="85">
        <v>7640</v>
      </c>
      <c r="AF15" s="85">
        <v>4445</v>
      </c>
    </row>
    <row r="16" spans="1:32" ht="41.25" customHeight="1">
      <c r="A16" s="84" t="s">
        <v>210</v>
      </c>
      <c r="B16" s="46">
        <f t="shared" si="4"/>
        <v>451593</v>
      </c>
      <c r="C16" s="46">
        <f t="shared" si="5"/>
        <v>277618</v>
      </c>
      <c r="D16" s="46">
        <f t="shared" si="6"/>
        <v>173975</v>
      </c>
      <c r="E16" s="46">
        <f t="shared" si="7"/>
        <v>387909</v>
      </c>
      <c r="F16" s="46">
        <f t="shared" si="8"/>
        <v>221523</v>
      </c>
      <c r="G16" s="85">
        <v>107248</v>
      </c>
      <c r="H16" s="85">
        <v>112079</v>
      </c>
      <c r="I16" s="82"/>
      <c r="J16" s="85">
        <v>2196</v>
      </c>
      <c r="K16" s="277" t="s">
        <v>144</v>
      </c>
      <c r="L16" s="46">
        <f t="shared" si="9"/>
        <v>166386</v>
      </c>
      <c r="M16" s="85">
        <v>40122</v>
      </c>
      <c r="N16" s="85">
        <v>45483</v>
      </c>
      <c r="O16" s="85">
        <v>80781</v>
      </c>
      <c r="P16" s="277" t="s">
        <v>144</v>
      </c>
      <c r="Q16" s="84" t="s">
        <v>318</v>
      </c>
      <c r="R16" s="81" t="s">
        <v>144</v>
      </c>
      <c r="S16" s="281" t="s">
        <v>144</v>
      </c>
      <c r="T16" s="281" t="s">
        <v>144</v>
      </c>
      <c r="U16" s="281" t="s">
        <v>144</v>
      </c>
      <c r="V16" s="87">
        <f t="shared" si="10"/>
        <v>55457</v>
      </c>
      <c r="W16" s="281" t="s">
        <v>144</v>
      </c>
      <c r="X16" s="85">
        <v>8049</v>
      </c>
      <c r="Y16" s="81"/>
      <c r="Z16" s="85">
        <v>47408</v>
      </c>
      <c r="AA16" s="86">
        <f t="shared" si="11"/>
        <v>5411</v>
      </c>
      <c r="AB16" s="85">
        <v>5411</v>
      </c>
      <c r="AC16" s="85" t="s">
        <v>144</v>
      </c>
      <c r="AD16" s="86">
        <f t="shared" si="12"/>
        <v>2816</v>
      </c>
      <c r="AE16" s="85">
        <v>638</v>
      </c>
      <c r="AF16" s="85">
        <v>2178</v>
      </c>
    </row>
    <row r="17" spans="1:32" ht="41.25" customHeight="1">
      <c r="A17" s="84" t="s">
        <v>211</v>
      </c>
      <c r="B17" s="46">
        <f t="shared" si="4"/>
        <v>926932</v>
      </c>
      <c r="C17" s="46">
        <f t="shared" si="5"/>
        <v>396036</v>
      </c>
      <c r="D17" s="46">
        <f t="shared" si="6"/>
        <v>530896</v>
      </c>
      <c r="E17" s="46">
        <f t="shared" si="7"/>
        <v>848304</v>
      </c>
      <c r="F17" s="46">
        <f t="shared" si="8"/>
        <v>327443</v>
      </c>
      <c r="G17" s="85">
        <v>165663</v>
      </c>
      <c r="H17" s="85">
        <v>158716</v>
      </c>
      <c r="I17" s="82"/>
      <c r="J17" s="85">
        <v>3064</v>
      </c>
      <c r="K17" s="277" t="s">
        <v>144</v>
      </c>
      <c r="L17" s="46">
        <f t="shared" si="9"/>
        <v>520861</v>
      </c>
      <c r="M17" s="85">
        <v>232765</v>
      </c>
      <c r="N17" s="85">
        <v>51300</v>
      </c>
      <c r="O17" s="85">
        <v>97670</v>
      </c>
      <c r="P17" s="277" t="s">
        <v>144</v>
      </c>
      <c r="Q17" s="84" t="s">
        <v>319</v>
      </c>
      <c r="R17" s="277" t="s">
        <v>144</v>
      </c>
      <c r="S17" s="281" t="s">
        <v>144</v>
      </c>
      <c r="T17" s="281" t="s">
        <v>144</v>
      </c>
      <c r="U17" s="85">
        <v>139126</v>
      </c>
      <c r="V17" s="87">
        <f t="shared" si="10"/>
        <v>66918</v>
      </c>
      <c r="W17" s="281" t="s">
        <v>144</v>
      </c>
      <c r="X17" s="85">
        <v>8246</v>
      </c>
      <c r="Y17" s="81"/>
      <c r="Z17" s="85">
        <v>58672</v>
      </c>
      <c r="AA17" s="86">
        <f t="shared" si="11"/>
        <v>6852</v>
      </c>
      <c r="AB17" s="85">
        <v>4984</v>
      </c>
      <c r="AC17" s="85">
        <v>1868</v>
      </c>
      <c r="AD17" s="86">
        <f t="shared" si="12"/>
        <v>4858</v>
      </c>
      <c r="AE17" s="85">
        <v>1675</v>
      </c>
      <c r="AF17" s="85">
        <v>3183</v>
      </c>
    </row>
    <row r="18" spans="1:32" ht="41.25" customHeight="1" thickBot="1">
      <c r="A18" s="91" t="s">
        <v>212</v>
      </c>
      <c r="B18" s="131">
        <f t="shared" si="4"/>
        <v>350830</v>
      </c>
      <c r="C18" s="92">
        <f t="shared" si="5"/>
        <v>225394</v>
      </c>
      <c r="D18" s="92">
        <f t="shared" si="6"/>
        <v>125436</v>
      </c>
      <c r="E18" s="92">
        <f t="shared" si="7"/>
        <v>308365</v>
      </c>
      <c r="F18" s="92">
        <f t="shared" si="8"/>
        <v>186060</v>
      </c>
      <c r="G18" s="93">
        <v>91224</v>
      </c>
      <c r="H18" s="93">
        <v>92555</v>
      </c>
      <c r="I18" s="82"/>
      <c r="J18" s="93">
        <v>2281</v>
      </c>
      <c r="K18" s="280" t="s">
        <v>144</v>
      </c>
      <c r="L18" s="92">
        <f t="shared" si="9"/>
        <v>122305</v>
      </c>
      <c r="M18" s="93">
        <v>22400</v>
      </c>
      <c r="N18" s="93">
        <v>34262</v>
      </c>
      <c r="O18" s="93">
        <v>65643</v>
      </c>
      <c r="P18" s="280" t="s">
        <v>144</v>
      </c>
      <c r="Q18" s="91" t="s">
        <v>320</v>
      </c>
      <c r="R18" s="282" t="s">
        <v>144</v>
      </c>
      <c r="S18" s="283" t="s">
        <v>144</v>
      </c>
      <c r="T18" s="283" t="s">
        <v>144</v>
      </c>
      <c r="U18" s="283" t="s">
        <v>144</v>
      </c>
      <c r="V18" s="94">
        <f t="shared" si="10"/>
        <v>38175</v>
      </c>
      <c r="W18" s="283" t="s">
        <v>144</v>
      </c>
      <c r="X18" s="93">
        <v>3105</v>
      </c>
      <c r="Y18" s="81"/>
      <c r="Z18" s="93">
        <v>35070</v>
      </c>
      <c r="AA18" s="95">
        <f t="shared" si="11"/>
        <v>2832</v>
      </c>
      <c r="AB18" s="93">
        <v>2832</v>
      </c>
      <c r="AC18" s="93" t="s">
        <v>144</v>
      </c>
      <c r="AD18" s="95">
        <f t="shared" si="12"/>
        <v>1458</v>
      </c>
      <c r="AE18" s="93">
        <v>1159</v>
      </c>
      <c r="AF18" s="93">
        <v>299</v>
      </c>
    </row>
    <row r="19" spans="1:32" ht="18.75" customHeight="1" thickTop="1">
      <c r="A19" s="96" t="s">
        <v>213</v>
      </c>
      <c r="B19" s="97"/>
      <c r="C19" s="97"/>
      <c r="D19" s="97"/>
      <c r="E19" s="97"/>
      <c r="F19" s="97"/>
      <c r="G19" s="97"/>
      <c r="H19" s="98"/>
      <c r="I19" s="98"/>
      <c r="J19" s="99"/>
      <c r="K19" s="99"/>
      <c r="L19" s="99"/>
      <c r="M19" s="99"/>
      <c r="N19" s="98"/>
      <c r="O19" s="100"/>
      <c r="P19" s="100"/>
      <c r="Q19" s="96" t="s">
        <v>213</v>
      </c>
      <c r="R19" s="96"/>
      <c r="S19" s="96"/>
      <c r="T19" s="101"/>
      <c r="U19" s="102"/>
      <c r="V19" s="102"/>
      <c r="W19" s="103"/>
      <c r="X19" s="104"/>
      <c r="Y19" s="103"/>
      <c r="Z19" s="103"/>
      <c r="AA19" s="103"/>
      <c r="AB19" s="101"/>
      <c r="AC19" s="99"/>
      <c r="AD19" s="99"/>
      <c r="AE19" s="99"/>
      <c r="AF19" s="99"/>
    </row>
    <row r="20" spans="1:32" ht="15.75" customHeight="1">
      <c r="A20" s="96" t="s">
        <v>214</v>
      </c>
      <c r="B20" s="105"/>
      <c r="C20" s="105"/>
      <c r="D20" s="105"/>
      <c r="E20" s="105"/>
      <c r="F20" s="105"/>
      <c r="G20" s="105"/>
      <c r="H20" s="106"/>
      <c r="I20" s="106"/>
      <c r="J20" s="99"/>
      <c r="K20" s="99"/>
      <c r="L20" s="99"/>
      <c r="M20" s="99"/>
      <c r="N20" s="98"/>
      <c r="O20" s="100"/>
      <c r="P20" s="100"/>
      <c r="Q20" s="102"/>
      <c r="R20" s="102"/>
      <c r="S20" s="102"/>
      <c r="T20" s="101"/>
      <c r="U20" s="102"/>
      <c r="V20" s="102"/>
      <c r="W20" s="103"/>
      <c r="X20" s="103"/>
      <c r="Y20" s="103"/>
      <c r="Z20" s="103"/>
      <c r="AA20" s="103"/>
      <c r="AB20" s="101"/>
      <c r="AC20" s="99"/>
      <c r="AD20" s="99"/>
      <c r="AE20" s="99"/>
      <c r="AF20" s="99"/>
    </row>
    <row r="21" spans="2:32" ht="13.5">
      <c r="B21" s="97"/>
      <c r="C21" s="97"/>
      <c r="D21" s="97"/>
      <c r="E21" s="97"/>
      <c r="F21" s="97"/>
      <c r="G21" s="97"/>
      <c r="H21" s="98"/>
      <c r="I21" s="98"/>
      <c r="J21" s="99"/>
      <c r="K21" s="99"/>
      <c r="L21" s="99"/>
      <c r="M21" s="99"/>
      <c r="N21" s="98"/>
      <c r="O21" s="100"/>
      <c r="P21" s="100"/>
      <c r="Q21" s="102"/>
      <c r="R21" s="102"/>
      <c r="S21" s="102"/>
      <c r="T21" s="101"/>
      <c r="U21" s="102"/>
      <c r="V21" s="102"/>
      <c r="W21" s="103"/>
      <c r="X21" s="103"/>
      <c r="Y21" s="103"/>
      <c r="Z21" s="103"/>
      <c r="AA21" s="103"/>
      <c r="AB21" s="101"/>
      <c r="AC21" s="99"/>
      <c r="AD21" s="99"/>
      <c r="AE21" s="99"/>
      <c r="AF21" s="99"/>
    </row>
    <row r="22" spans="2:32" ht="13.5">
      <c r="B22" s="97"/>
      <c r="C22" s="97"/>
      <c r="D22" s="97"/>
      <c r="E22" s="97"/>
      <c r="F22" s="97"/>
      <c r="G22" s="97"/>
      <c r="H22" s="98"/>
      <c r="I22" s="98"/>
      <c r="J22" s="99"/>
      <c r="K22" s="99"/>
      <c r="L22" s="99"/>
      <c r="M22" s="99"/>
      <c r="N22" s="98"/>
      <c r="O22" s="100"/>
      <c r="P22" s="100"/>
      <c r="Q22" s="102"/>
      <c r="R22" s="102"/>
      <c r="S22" s="102"/>
      <c r="T22" s="101"/>
      <c r="U22" s="102"/>
      <c r="V22" s="102"/>
      <c r="W22" s="103"/>
      <c r="X22" s="103"/>
      <c r="Y22" s="103"/>
      <c r="Z22" s="103"/>
      <c r="AA22" s="103"/>
      <c r="AB22" s="101"/>
      <c r="AC22" s="99"/>
      <c r="AD22" s="99"/>
      <c r="AE22" s="99"/>
      <c r="AF22" s="99"/>
    </row>
    <row r="23" spans="2:32" ht="13.5">
      <c r="B23" s="97"/>
      <c r="C23" s="97"/>
      <c r="D23" s="97"/>
      <c r="E23" s="97"/>
      <c r="F23" s="97"/>
      <c r="G23" s="97"/>
      <c r="H23" s="98"/>
      <c r="I23" s="98"/>
      <c r="J23" s="99"/>
      <c r="K23" s="99"/>
      <c r="L23" s="99"/>
      <c r="M23" s="99"/>
      <c r="N23" s="98"/>
      <c r="O23" s="100"/>
      <c r="P23" s="100"/>
      <c r="Q23" s="102"/>
      <c r="R23" s="102"/>
      <c r="S23" s="102"/>
      <c r="T23" s="101"/>
      <c r="U23" s="102"/>
      <c r="V23" s="102"/>
      <c r="W23" s="103"/>
      <c r="X23" s="103"/>
      <c r="Y23" s="103"/>
      <c r="Z23" s="103"/>
      <c r="AA23" s="103"/>
      <c r="AB23" s="101"/>
      <c r="AC23" s="99"/>
      <c r="AD23" s="99"/>
      <c r="AE23" s="99"/>
      <c r="AF23" s="99"/>
    </row>
    <row r="24" spans="2:32" ht="13.5">
      <c r="B24" s="97"/>
      <c r="C24" s="97"/>
      <c r="D24" s="97"/>
      <c r="E24" s="97"/>
      <c r="F24" s="97"/>
      <c r="G24" s="97"/>
      <c r="H24" s="98"/>
      <c r="I24" s="98"/>
      <c r="J24" s="99"/>
      <c r="K24" s="99"/>
      <c r="L24" s="99"/>
      <c r="M24" s="99"/>
      <c r="N24" s="98"/>
      <c r="O24" s="100"/>
      <c r="P24" s="100"/>
      <c r="Q24" s="100"/>
      <c r="R24" s="100"/>
      <c r="S24" s="100"/>
      <c r="T24" s="98"/>
      <c r="U24" s="100"/>
      <c r="V24" s="100"/>
      <c r="W24" s="97"/>
      <c r="X24" s="97"/>
      <c r="Y24" s="97"/>
      <c r="Z24" s="97"/>
      <c r="AA24" s="97"/>
      <c r="AB24" s="98"/>
      <c r="AC24" s="99"/>
      <c r="AD24" s="99"/>
      <c r="AE24" s="99"/>
      <c r="AF24" s="99"/>
    </row>
    <row r="25" spans="2:32" ht="13.5">
      <c r="B25" s="97"/>
      <c r="C25" s="97"/>
      <c r="D25" s="97"/>
      <c r="E25" s="97"/>
      <c r="F25" s="97"/>
      <c r="G25" s="97"/>
      <c r="H25" s="98"/>
      <c r="I25" s="98"/>
      <c r="J25" s="99"/>
      <c r="K25" s="99"/>
      <c r="L25" s="99"/>
      <c r="M25" s="99"/>
      <c r="N25" s="98"/>
      <c r="O25" s="100"/>
      <c r="P25" s="100"/>
      <c r="Q25" s="100"/>
      <c r="R25" s="100"/>
      <c r="S25" s="100"/>
      <c r="T25" s="98"/>
      <c r="U25" s="100"/>
      <c r="V25" s="100"/>
      <c r="W25" s="97"/>
      <c r="X25" s="97"/>
      <c r="Y25" s="97"/>
      <c r="Z25" s="97"/>
      <c r="AA25" s="97"/>
      <c r="AB25" s="98"/>
      <c r="AC25" s="99"/>
      <c r="AD25" s="99"/>
      <c r="AE25" s="99"/>
      <c r="AF25" s="99"/>
    </row>
    <row r="26" spans="2:32" ht="13.5">
      <c r="B26" s="97"/>
      <c r="C26" s="97"/>
      <c r="D26" s="97"/>
      <c r="E26" s="97"/>
      <c r="F26" s="97"/>
      <c r="G26" s="97"/>
      <c r="H26" s="98"/>
      <c r="I26" s="98"/>
      <c r="J26" s="99"/>
      <c r="K26" s="99"/>
      <c r="L26" s="99"/>
      <c r="M26" s="99"/>
      <c r="N26" s="98"/>
      <c r="O26" s="100"/>
      <c r="P26" s="100"/>
      <c r="Q26" s="100"/>
      <c r="R26" s="100"/>
      <c r="S26" s="100"/>
      <c r="T26" s="98"/>
      <c r="U26" s="100"/>
      <c r="V26" s="100"/>
      <c r="W26" s="97"/>
      <c r="X26" s="97"/>
      <c r="Y26" s="97"/>
      <c r="Z26" s="97"/>
      <c r="AA26" s="97"/>
      <c r="AB26" s="98"/>
      <c r="AC26" s="99"/>
      <c r="AD26" s="99"/>
      <c r="AE26" s="99"/>
      <c r="AF26" s="99"/>
    </row>
    <row r="27" spans="2:32" ht="13.5">
      <c r="B27" s="97"/>
      <c r="C27" s="97"/>
      <c r="D27" s="97"/>
      <c r="E27" s="97"/>
      <c r="F27" s="97"/>
      <c r="G27" s="97"/>
      <c r="H27" s="98"/>
      <c r="I27" s="98"/>
      <c r="J27" s="99"/>
      <c r="K27" s="99"/>
      <c r="L27" s="99"/>
      <c r="M27" s="99"/>
      <c r="N27" s="98"/>
      <c r="O27" s="100"/>
      <c r="P27" s="100"/>
      <c r="Q27" s="100"/>
      <c r="R27" s="100"/>
      <c r="S27" s="100"/>
      <c r="T27" s="98"/>
      <c r="U27" s="100"/>
      <c r="V27" s="100"/>
      <c r="W27" s="97"/>
      <c r="X27" s="97"/>
      <c r="Y27" s="97"/>
      <c r="Z27" s="97"/>
      <c r="AA27" s="97"/>
      <c r="AB27" s="98"/>
      <c r="AC27" s="99"/>
      <c r="AD27" s="99"/>
      <c r="AE27" s="99"/>
      <c r="AF27" s="99"/>
    </row>
    <row r="28" spans="2:32" ht="13.5">
      <c r="B28" s="97"/>
      <c r="C28" s="97"/>
      <c r="D28" s="97"/>
      <c r="E28" s="97"/>
      <c r="F28" s="97"/>
      <c r="G28" s="97"/>
      <c r="H28" s="98"/>
      <c r="I28" s="98"/>
      <c r="J28" s="99"/>
      <c r="K28" s="99"/>
      <c r="L28" s="99"/>
      <c r="M28" s="99"/>
      <c r="N28" s="98"/>
      <c r="O28" s="100"/>
      <c r="P28" s="100"/>
      <c r="Q28" s="100"/>
      <c r="R28" s="100"/>
      <c r="S28" s="100"/>
      <c r="T28" s="98"/>
      <c r="U28" s="100"/>
      <c r="V28" s="100"/>
      <c r="W28" s="97"/>
      <c r="X28" s="97"/>
      <c r="Y28" s="97"/>
      <c r="Z28" s="97"/>
      <c r="AA28" s="97"/>
      <c r="AB28" s="98"/>
      <c r="AC28" s="99"/>
      <c r="AD28" s="99"/>
      <c r="AE28" s="99"/>
      <c r="AF28" s="99"/>
    </row>
    <row r="29" spans="2:32" ht="13.5">
      <c r="B29" s="97"/>
      <c r="C29" s="97"/>
      <c r="D29" s="97"/>
      <c r="E29" s="97"/>
      <c r="F29" s="97"/>
      <c r="G29" s="97"/>
      <c r="H29" s="98"/>
      <c r="I29" s="98"/>
      <c r="J29" s="99"/>
      <c r="K29" s="99"/>
      <c r="L29" s="99"/>
      <c r="M29" s="99"/>
      <c r="N29" s="98"/>
      <c r="O29" s="100"/>
      <c r="P29" s="100"/>
      <c r="Q29" s="100"/>
      <c r="R29" s="100"/>
      <c r="S29" s="100"/>
      <c r="T29" s="98"/>
      <c r="U29" s="100"/>
      <c r="V29" s="100"/>
      <c r="W29" s="97"/>
      <c r="X29" s="97"/>
      <c r="Y29" s="97"/>
      <c r="Z29" s="97"/>
      <c r="AA29" s="97"/>
      <c r="AB29" s="98"/>
      <c r="AC29" s="99"/>
      <c r="AD29" s="99"/>
      <c r="AE29" s="99"/>
      <c r="AF29" s="99"/>
    </row>
    <row r="30" spans="2:32" ht="13.5">
      <c r="B30" s="97"/>
      <c r="C30" s="97"/>
      <c r="D30" s="97"/>
      <c r="E30" s="97"/>
      <c r="F30" s="97"/>
      <c r="G30" s="97"/>
      <c r="H30" s="98"/>
      <c r="I30" s="98"/>
      <c r="J30" s="99"/>
      <c r="K30" s="99"/>
      <c r="L30" s="99"/>
      <c r="M30" s="99"/>
      <c r="N30" s="98"/>
      <c r="O30" s="100"/>
      <c r="P30" s="100"/>
      <c r="Q30" s="100"/>
      <c r="R30" s="100"/>
      <c r="S30" s="100"/>
      <c r="T30" s="98"/>
      <c r="U30" s="100"/>
      <c r="V30" s="100"/>
      <c r="W30" s="97"/>
      <c r="X30" s="97"/>
      <c r="Y30" s="97"/>
      <c r="Z30" s="97"/>
      <c r="AA30" s="97"/>
      <c r="AB30" s="98"/>
      <c r="AC30" s="99"/>
      <c r="AD30" s="99"/>
      <c r="AE30" s="99"/>
      <c r="AF30" s="99"/>
    </row>
    <row r="31" spans="2:32" ht="13.5">
      <c r="B31" s="97"/>
      <c r="C31" s="97"/>
      <c r="D31" s="97"/>
      <c r="E31" s="97"/>
      <c r="F31" s="97"/>
      <c r="G31" s="97"/>
      <c r="H31" s="98"/>
      <c r="I31" s="98"/>
      <c r="J31" s="99"/>
      <c r="K31" s="99"/>
      <c r="L31" s="99"/>
      <c r="M31" s="99"/>
      <c r="N31" s="98"/>
      <c r="O31" s="100"/>
      <c r="P31" s="100"/>
      <c r="Q31" s="100"/>
      <c r="R31" s="100"/>
      <c r="S31" s="100"/>
      <c r="T31" s="98"/>
      <c r="U31" s="100"/>
      <c r="V31" s="100"/>
      <c r="W31" s="97"/>
      <c r="X31" s="97"/>
      <c r="Y31" s="97"/>
      <c r="Z31" s="97"/>
      <c r="AA31" s="97"/>
      <c r="AB31" s="98"/>
      <c r="AC31" s="99"/>
      <c r="AD31" s="99"/>
      <c r="AE31" s="99"/>
      <c r="AF31" s="99"/>
    </row>
    <row r="32" spans="2:32" ht="13.5">
      <c r="B32" s="97"/>
      <c r="C32" s="97"/>
      <c r="D32" s="97"/>
      <c r="E32" s="97"/>
      <c r="F32" s="97"/>
      <c r="G32" s="97"/>
      <c r="H32" s="98"/>
      <c r="I32" s="98"/>
      <c r="J32" s="99"/>
      <c r="K32" s="99"/>
      <c r="L32" s="99"/>
      <c r="M32" s="99"/>
      <c r="N32" s="98"/>
      <c r="O32" s="100"/>
      <c r="P32" s="100"/>
      <c r="Q32" s="100"/>
      <c r="R32" s="100"/>
      <c r="S32" s="100"/>
      <c r="T32" s="98"/>
      <c r="U32" s="100"/>
      <c r="V32" s="100"/>
      <c r="W32" s="97"/>
      <c r="X32" s="97"/>
      <c r="Y32" s="97"/>
      <c r="Z32" s="97"/>
      <c r="AA32" s="97"/>
      <c r="AB32" s="98"/>
      <c r="AC32" s="99"/>
      <c r="AD32" s="99"/>
      <c r="AE32" s="99"/>
      <c r="AF32" s="99"/>
    </row>
    <row r="33" spans="2:32" ht="13.5">
      <c r="B33" s="97"/>
      <c r="C33" s="97"/>
      <c r="D33" s="97"/>
      <c r="E33" s="97"/>
      <c r="F33" s="97"/>
      <c r="G33" s="97"/>
      <c r="H33" s="98"/>
      <c r="I33" s="98"/>
      <c r="J33" s="99"/>
      <c r="K33" s="99"/>
      <c r="L33" s="99"/>
      <c r="M33" s="99"/>
      <c r="N33" s="98"/>
      <c r="O33" s="100"/>
      <c r="P33" s="100"/>
      <c r="Q33" s="100"/>
      <c r="R33" s="100"/>
      <c r="S33" s="100"/>
      <c r="T33" s="98"/>
      <c r="U33" s="100"/>
      <c r="V33" s="100"/>
      <c r="W33" s="97"/>
      <c r="X33" s="97"/>
      <c r="Y33" s="97"/>
      <c r="Z33" s="97"/>
      <c r="AA33" s="97"/>
      <c r="AB33" s="98"/>
      <c r="AC33" s="99"/>
      <c r="AD33" s="99"/>
      <c r="AE33" s="99"/>
      <c r="AF33" s="99"/>
    </row>
    <row r="34" spans="2:32" ht="13.5">
      <c r="B34" s="97"/>
      <c r="C34" s="97"/>
      <c r="D34" s="97"/>
      <c r="E34" s="97"/>
      <c r="F34" s="97"/>
      <c r="G34" s="97"/>
      <c r="H34" s="98"/>
      <c r="I34" s="98"/>
      <c r="J34" s="99"/>
      <c r="K34" s="99"/>
      <c r="L34" s="99"/>
      <c r="M34" s="99"/>
      <c r="N34" s="98"/>
      <c r="O34" s="100"/>
      <c r="P34" s="100"/>
      <c r="Q34" s="100"/>
      <c r="R34" s="100"/>
      <c r="S34" s="100"/>
      <c r="T34" s="98"/>
      <c r="U34" s="100"/>
      <c r="V34" s="100"/>
      <c r="W34" s="97"/>
      <c r="X34" s="97"/>
      <c r="Y34" s="97"/>
      <c r="Z34" s="97"/>
      <c r="AA34" s="97"/>
      <c r="AB34" s="98"/>
      <c r="AC34" s="99"/>
      <c r="AD34" s="99"/>
      <c r="AE34" s="99"/>
      <c r="AF34" s="99"/>
    </row>
    <row r="35" spans="2:32" ht="13.5">
      <c r="B35" s="97"/>
      <c r="C35" s="97"/>
      <c r="D35" s="97"/>
      <c r="E35" s="97"/>
      <c r="F35" s="97"/>
      <c r="G35" s="97"/>
      <c r="H35" s="98"/>
      <c r="I35" s="98"/>
      <c r="J35" s="99"/>
      <c r="K35" s="99"/>
      <c r="L35" s="99"/>
      <c r="M35" s="99"/>
      <c r="N35" s="98"/>
      <c r="O35" s="100"/>
      <c r="P35" s="100"/>
      <c r="Q35" s="100"/>
      <c r="R35" s="100"/>
      <c r="S35" s="100"/>
      <c r="T35" s="98"/>
      <c r="U35" s="100"/>
      <c r="V35" s="100"/>
      <c r="W35" s="97"/>
      <c r="X35" s="97"/>
      <c r="Y35" s="97"/>
      <c r="Z35" s="97"/>
      <c r="AA35" s="97"/>
      <c r="AB35" s="98"/>
      <c r="AC35" s="99"/>
      <c r="AD35" s="99"/>
      <c r="AE35" s="99"/>
      <c r="AF35" s="99"/>
    </row>
    <row r="36" spans="2:32" ht="13.5">
      <c r="B36" s="97"/>
      <c r="C36" s="97"/>
      <c r="D36" s="97"/>
      <c r="E36" s="97"/>
      <c r="F36" s="97"/>
      <c r="G36" s="97"/>
      <c r="H36" s="98"/>
      <c r="I36" s="98"/>
      <c r="J36" s="98"/>
      <c r="K36" s="99"/>
      <c r="L36" s="99"/>
      <c r="M36" s="99"/>
      <c r="N36" s="99"/>
      <c r="O36" s="98"/>
      <c r="P36" s="100"/>
      <c r="Q36" s="100"/>
      <c r="R36" s="100"/>
      <c r="S36" s="100"/>
      <c r="T36" s="98"/>
      <c r="U36" s="100"/>
      <c r="V36" s="100"/>
      <c r="W36" s="97"/>
      <c r="X36" s="97"/>
      <c r="Y36" s="97"/>
      <c r="Z36" s="97"/>
      <c r="AA36" s="97"/>
      <c r="AB36" s="98"/>
      <c r="AC36" s="99"/>
      <c r="AD36" s="99"/>
      <c r="AE36" s="99"/>
      <c r="AF36" s="99"/>
    </row>
    <row r="37" spans="2:32" ht="13.5">
      <c r="B37" s="97"/>
      <c r="C37" s="97"/>
      <c r="D37" s="97"/>
      <c r="E37" s="97"/>
      <c r="F37" s="97"/>
      <c r="G37" s="97"/>
      <c r="H37" s="98"/>
      <c r="I37" s="98"/>
      <c r="J37" s="98"/>
      <c r="K37" s="99"/>
      <c r="L37" s="99"/>
      <c r="M37" s="99"/>
      <c r="N37" s="99"/>
      <c r="O37" s="98"/>
      <c r="P37" s="100"/>
      <c r="Q37" s="100"/>
      <c r="R37" s="100"/>
      <c r="S37" s="100"/>
      <c r="T37" s="98"/>
      <c r="U37" s="100"/>
      <c r="V37" s="100"/>
      <c r="W37" s="97"/>
      <c r="X37" s="97"/>
      <c r="Y37" s="97"/>
      <c r="Z37" s="97"/>
      <c r="AA37" s="97"/>
      <c r="AB37" s="98"/>
      <c r="AC37" s="99"/>
      <c r="AD37" s="99"/>
      <c r="AE37" s="99"/>
      <c r="AF37" s="99"/>
    </row>
    <row r="38" spans="2:32" ht="13.5">
      <c r="B38" s="97"/>
      <c r="C38" s="97"/>
      <c r="D38" s="97"/>
      <c r="E38" s="97"/>
      <c r="F38" s="97"/>
      <c r="G38" s="97"/>
      <c r="H38" s="97"/>
      <c r="I38" s="97"/>
      <c r="J38" s="98"/>
      <c r="K38" s="99"/>
      <c r="L38" s="99"/>
      <c r="M38" s="99"/>
      <c r="N38" s="99"/>
      <c r="O38" s="98"/>
      <c r="P38" s="100"/>
      <c r="Q38" s="100"/>
      <c r="R38" s="100"/>
      <c r="S38" s="100"/>
      <c r="T38" s="98"/>
      <c r="U38" s="100"/>
      <c r="V38" s="100"/>
      <c r="W38" s="97"/>
      <c r="X38" s="97"/>
      <c r="Y38" s="97"/>
      <c r="Z38" s="97"/>
      <c r="AA38" s="97"/>
      <c r="AB38" s="98"/>
      <c r="AC38" s="99"/>
      <c r="AD38" s="99"/>
      <c r="AE38" s="99"/>
      <c r="AF38" s="99"/>
    </row>
    <row r="39" spans="2:32" ht="13.5">
      <c r="B39" s="97"/>
      <c r="C39" s="97"/>
      <c r="D39" s="97"/>
      <c r="E39" s="97"/>
      <c r="F39" s="97"/>
      <c r="G39" s="97"/>
      <c r="H39" s="97"/>
      <c r="I39" s="97"/>
      <c r="J39" s="98"/>
      <c r="K39" s="99"/>
      <c r="L39" s="99"/>
      <c r="M39" s="99"/>
      <c r="N39" s="99"/>
      <c r="O39" s="98"/>
      <c r="P39" s="100"/>
      <c r="Q39" s="100"/>
      <c r="R39" s="100"/>
      <c r="S39" s="100"/>
      <c r="T39" s="98"/>
      <c r="U39" s="100"/>
      <c r="V39" s="100"/>
      <c r="W39" s="97"/>
      <c r="X39" s="97"/>
      <c r="Y39" s="97"/>
      <c r="Z39" s="97"/>
      <c r="AA39" s="97"/>
      <c r="AB39" s="98"/>
      <c r="AC39" s="99"/>
      <c r="AD39" s="99"/>
      <c r="AE39" s="99"/>
      <c r="AF39" s="99"/>
    </row>
    <row r="40" spans="2:32" ht="13.5">
      <c r="B40" s="97"/>
      <c r="C40" s="97"/>
      <c r="D40" s="97"/>
      <c r="E40" s="97"/>
      <c r="F40" s="97"/>
      <c r="G40" s="97"/>
      <c r="H40" s="97"/>
      <c r="I40" s="97"/>
      <c r="J40" s="98"/>
      <c r="K40" s="99"/>
      <c r="L40" s="99"/>
      <c r="M40" s="99"/>
      <c r="N40" s="99"/>
      <c r="O40" s="98"/>
      <c r="P40" s="100"/>
      <c r="Q40" s="100"/>
      <c r="R40" s="100"/>
      <c r="S40" s="100"/>
      <c r="T40" s="98"/>
      <c r="U40" s="100"/>
      <c r="V40" s="100"/>
      <c r="W40" s="97"/>
      <c r="X40" s="97"/>
      <c r="Y40" s="97"/>
      <c r="Z40" s="97"/>
      <c r="AA40" s="97"/>
      <c r="AB40" s="98"/>
      <c r="AC40" s="99"/>
      <c r="AD40" s="99"/>
      <c r="AE40" s="99"/>
      <c r="AF40" s="99"/>
    </row>
    <row r="41" spans="2:32" ht="13.5">
      <c r="B41" s="97"/>
      <c r="C41" s="97"/>
      <c r="D41" s="97"/>
      <c r="E41" s="97"/>
      <c r="F41" s="97"/>
      <c r="G41" s="97"/>
      <c r="H41" s="97"/>
      <c r="I41" s="97"/>
      <c r="J41" s="98"/>
      <c r="K41" s="99"/>
      <c r="L41" s="99"/>
      <c r="M41" s="99"/>
      <c r="N41" s="99"/>
      <c r="O41" s="98"/>
      <c r="P41" s="100"/>
      <c r="Q41" s="100"/>
      <c r="R41" s="100"/>
      <c r="S41" s="100"/>
      <c r="T41" s="98"/>
      <c r="U41" s="100"/>
      <c r="V41" s="100"/>
      <c r="W41" s="97"/>
      <c r="X41" s="97"/>
      <c r="Y41" s="97"/>
      <c r="Z41" s="97"/>
      <c r="AA41" s="97"/>
      <c r="AB41" s="98"/>
      <c r="AC41" s="99"/>
      <c r="AD41" s="99"/>
      <c r="AE41" s="99"/>
      <c r="AF41" s="99"/>
    </row>
    <row r="42" spans="2:32" ht="13.5">
      <c r="B42" s="97"/>
      <c r="C42" s="97"/>
      <c r="D42" s="97"/>
      <c r="E42" s="97"/>
      <c r="F42" s="97"/>
      <c r="G42" s="97"/>
      <c r="H42" s="97"/>
      <c r="I42" s="97"/>
      <c r="J42" s="98"/>
      <c r="K42" s="99"/>
      <c r="L42" s="99"/>
      <c r="M42" s="99"/>
      <c r="N42" s="99"/>
      <c r="O42" s="98"/>
      <c r="P42" s="100"/>
      <c r="Q42" s="100"/>
      <c r="R42" s="100"/>
      <c r="S42" s="100"/>
      <c r="T42" s="98"/>
      <c r="U42" s="100"/>
      <c r="V42" s="100"/>
      <c r="W42" s="97"/>
      <c r="X42" s="97"/>
      <c r="Y42" s="97"/>
      <c r="Z42" s="97"/>
      <c r="AA42" s="97"/>
      <c r="AB42" s="98"/>
      <c r="AC42" s="99"/>
      <c r="AD42" s="99"/>
      <c r="AE42" s="99"/>
      <c r="AF42" s="99"/>
    </row>
    <row r="43" spans="2:32" ht="13.5">
      <c r="B43" s="97"/>
      <c r="C43" s="97"/>
      <c r="D43" s="97"/>
      <c r="E43" s="97"/>
      <c r="F43" s="97"/>
      <c r="G43" s="97"/>
      <c r="H43" s="97"/>
      <c r="I43" s="97"/>
      <c r="J43" s="98"/>
      <c r="K43" s="99"/>
      <c r="L43" s="99"/>
      <c r="M43" s="99"/>
      <c r="N43" s="99"/>
      <c r="O43" s="98"/>
      <c r="P43" s="100"/>
      <c r="Q43" s="100"/>
      <c r="R43" s="100"/>
      <c r="S43" s="100"/>
      <c r="T43" s="98"/>
      <c r="U43" s="100"/>
      <c r="V43" s="100"/>
      <c r="W43" s="97"/>
      <c r="X43" s="97"/>
      <c r="Y43" s="97"/>
      <c r="Z43" s="97"/>
      <c r="AA43" s="97"/>
      <c r="AB43" s="98"/>
      <c r="AC43" s="99"/>
      <c r="AD43" s="99"/>
      <c r="AE43" s="99"/>
      <c r="AF43" s="99"/>
    </row>
    <row r="44" spans="2:32" ht="13.5">
      <c r="B44" s="97"/>
      <c r="C44" s="97"/>
      <c r="D44" s="97"/>
      <c r="E44" s="97"/>
      <c r="F44" s="97"/>
      <c r="G44" s="97"/>
      <c r="H44" s="97"/>
      <c r="I44" s="97"/>
      <c r="J44" s="98"/>
      <c r="K44" s="99"/>
      <c r="L44" s="99"/>
      <c r="M44" s="99"/>
      <c r="N44" s="99"/>
      <c r="O44" s="98"/>
      <c r="P44" s="100"/>
      <c r="Q44" s="100"/>
      <c r="R44" s="100"/>
      <c r="S44" s="100"/>
      <c r="T44" s="98"/>
      <c r="U44" s="100"/>
      <c r="V44" s="100"/>
      <c r="W44" s="97"/>
      <c r="X44" s="97"/>
      <c r="Y44" s="97"/>
      <c r="Z44" s="97"/>
      <c r="AA44" s="97"/>
      <c r="AB44" s="98"/>
      <c r="AC44" s="99"/>
      <c r="AD44" s="99"/>
      <c r="AE44" s="99"/>
      <c r="AF44" s="99"/>
    </row>
    <row r="45" spans="2:32" ht="13.5">
      <c r="B45" s="97"/>
      <c r="C45" s="97"/>
      <c r="D45" s="97"/>
      <c r="E45" s="97"/>
      <c r="F45" s="97"/>
      <c r="G45" s="97"/>
      <c r="H45" s="97"/>
      <c r="I45" s="97"/>
      <c r="J45" s="98"/>
      <c r="K45" s="99"/>
      <c r="L45" s="99"/>
      <c r="M45" s="99"/>
      <c r="N45" s="99"/>
      <c r="O45" s="98"/>
      <c r="P45" s="100"/>
      <c r="Q45" s="100"/>
      <c r="R45" s="100"/>
      <c r="S45" s="100"/>
      <c r="T45" s="98"/>
      <c r="U45" s="100"/>
      <c r="V45" s="100"/>
      <c r="W45" s="97"/>
      <c r="X45" s="97"/>
      <c r="Y45" s="97"/>
      <c r="Z45" s="97"/>
      <c r="AA45" s="97"/>
      <c r="AB45" s="98"/>
      <c r="AC45" s="99"/>
      <c r="AD45" s="99"/>
      <c r="AE45" s="99"/>
      <c r="AF45" s="99"/>
    </row>
    <row r="46" spans="2:32" ht="13.5">
      <c r="B46" s="97"/>
      <c r="C46" s="97"/>
      <c r="D46" s="97"/>
      <c r="E46" s="97"/>
      <c r="F46" s="97"/>
      <c r="G46" s="97"/>
      <c r="H46" s="97"/>
      <c r="I46" s="97"/>
      <c r="J46" s="98"/>
      <c r="K46" s="99"/>
      <c r="L46" s="99"/>
      <c r="M46" s="99"/>
      <c r="N46" s="99"/>
      <c r="O46" s="98"/>
      <c r="P46" s="100"/>
      <c r="Q46" s="100"/>
      <c r="R46" s="100"/>
      <c r="S46" s="100"/>
      <c r="T46" s="98"/>
      <c r="U46" s="100"/>
      <c r="V46" s="100"/>
      <c r="W46" s="97"/>
      <c r="X46" s="97"/>
      <c r="Y46" s="97"/>
      <c r="Z46" s="97"/>
      <c r="AA46" s="97"/>
      <c r="AB46" s="98"/>
      <c r="AC46" s="99"/>
      <c r="AD46" s="99"/>
      <c r="AE46" s="99"/>
      <c r="AF46" s="99"/>
    </row>
    <row r="47" spans="2:32" ht="13.5">
      <c r="B47" s="97"/>
      <c r="C47" s="97"/>
      <c r="D47" s="97"/>
      <c r="E47" s="97"/>
      <c r="F47" s="97"/>
      <c r="G47" s="97"/>
      <c r="H47" s="97"/>
      <c r="I47" s="97"/>
      <c r="J47" s="98"/>
      <c r="K47" s="99"/>
      <c r="L47" s="99"/>
      <c r="M47" s="99"/>
      <c r="N47" s="99"/>
      <c r="O47" s="98"/>
      <c r="P47" s="100"/>
      <c r="Q47" s="100"/>
      <c r="R47" s="100"/>
      <c r="S47" s="100"/>
      <c r="T47" s="98"/>
      <c r="U47" s="100"/>
      <c r="V47" s="100"/>
      <c r="W47" s="97"/>
      <c r="X47" s="97"/>
      <c r="Y47" s="97"/>
      <c r="Z47" s="97"/>
      <c r="AA47" s="97"/>
      <c r="AB47" s="98"/>
      <c r="AC47" s="99"/>
      <c r="AD47" s="99"/>
      <c r="AE47" s="99"/>
      <c r="AF47" s="99"/>
    </row>
    <row r="48" spans="2:32" ht="13.5">
      <c r="B48" s="97"/>
      <c r="C48" s="97"/>
      <c r="D48" s="97"/>
      <c r="E48" s="97"/>
      <c r="F48" s="97"/>
      <c r="G48" s="97"/>
      <c r="H48" s="97"/>
      <c r="I48" s="97"/>
      <c r="J48" s="98"/>
      <c r="K48" s="99"/>
      <c r="L48" s="99"/>
      <c r="M48" s="99"/>
      <c r="N48" s="99"/>
      <c r="O48" s="98"/>
      <c r="P48" s="100"/>
      <c r="Q48" s="100"/>
      <c r="R48" s="100"/>
      <c r="S48" s="100"/>
      <c r="T48" s="98"/>
      <c r="U48" s="100"/>
      <c r="V48" s="100"/>
      <c r="W48" s="97"/>
      <c r="X48" s="97"/>
      <c r="Y48" s="97"/>
      <c r="Z48" s="97"/>
      <c r="AA48" s="97"/>
      <c r="AB48" s="98"/>
      <c r="AC48" s="99"/>
      <c r="AD48" s="99"/>
      <c r="AE48" s="99"/>
      <c r="AF48" s="99"/>
    </row>
    <row r="49" spans="2:32" ht="13.5">
      <c r="B49" s="97"/>
      <c r="C49" s="97"/>
      <c r="D49" s="97"/>
      <c r="E49" s="97"/>
      <c r="F49" s="97"/>
      <c r="G49" s="97"/>
      <c r="H49" s="97"/>
      <c r="I49" s="97"/>
      <c r="J49" s="98"/>
      <c r="K49" s="99"/>
      <c r="L49" s="99"/>
      <c r="M49" s="99"/>
      <c r="N49" s="99"/>
      <c r="O49" s="98"/>
      <c r="P49" s="100"/>
      <c r="Q49" s="100"/>
      <c r="R49" s="100"/>
      <c r="S49" s="100"/>
      <c r="T49" s="98"/>
      <c r="U49" s="100"/>
      <c r="V49" s="100"/>
      <c r="W49" s="97"/>
      <c r="X49" s="97"/>
      <c r="Y49" s="97"/>
      <c r="Z49" s="97"/>
      <c r="AA49" s="97"/>
      <c r="AB49" s="98"/>
      <c r="AC49" s="99"/>
      <c r="AD49" s="99"/>
      <c r="AE49" s="99"/>
      <c r="AF49" s="99"/>
    </row>
    <row r="50" spans="2:32" ht="13.5">
      <c r="B50" s="97"/>
      <c r="C50" s="97"/>
      <c r="D50" s="97"/>
      <c r="E50" s="97"/>
      <c r="F50" s="97"/>
      <c r="G50" s="97"/>
      <c r="H50" s="97"/>
      <c r="I50" s="97"/>
      <c r="J50" s="98"/>
      <c r="K50" s="99"/>
      <c r="L50" s="99"/>
      <c r="M50" s="99"/>
      <c r="N50" s="99"/>
      <c r="O50" s="98"/>
      <c r="P50" s="100"/>
      <c r="Q50" s="100"/>
      <c r="R50" s="100"/>
      <c r="S50" s="100"/>
      <c r="T50" s="98"/>
      <c r="U50" s="100"/>
      <c r="V50" s="100"/>
      <c r="W50" s="97"/>
      <c r="X50" s="97"/>
      <c r="Y50" s="97"/>
      <c r="Z50" s="97"/>
      <c r="AA50" s="97"/>
      <c r="AB50" s="98"/>
      <c r="AC50" s="99"/>
      <c r="AD50" s="99"/>
      <c r="AE50" s="99"/>
      <c r="AF50" s="99"/>
    </row>
  </sheetData>
  <sheetProtection/>
  <protectedRanges>
    <protectedRange sqref="W11" name="범위1_1"/>
  </protectedRanges>
  <mergeCells count="18">
    <mergeCell ref="AD4:AF4"/>
    <mergeCell ref="Z3:AC3"/>
    <mergeCell ref="L4:P4"/>
    <mergeCell ref="R4:U4"/>
    <mergeCell ref="V3:X3"/>
    <mergeCell ref="AA4:AC4"/>
    <mergeCell ref="V4:X4"/>
    <mergeCell ref="R3:U3"/>
    <mergeCell ref="F4:H4"/>
    <mergeCell ref="J4:K4"/>
    <mergeCell ref="J1:P1"/>
    <mergeCell ref="J3:P3"/>
    <mergeCell ref="E3:H3"/>
    <mergeCell ref="Z1:AF1"/>
    <mergeCell ref="B3:D3"/>
    <mergeCell ref="A1:H1"/>
    <mergeCell ref="Q1:X1"/>
    <mergeCell ref="AD3:A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8" sqref="A8:N8"/>
    </sheetView>
  </sheetViews>
  <sheetFormatPr defaultColWidth="8.88671875" defaultRowHeight="13.5"/>
  <cols>
    <col min="1" max="1" width="9.77734375" style="11" customWidth="1"/>
    <col min="2" max="2" width="11.77734375" style="11" customWidth="1"/>
    <col min="3" max="7" width="11.77734375" style="8" customWidth="1"/>
    <col min="8" max="8" width="2.77734375" style="9" customWidth="1"/>
    <col min="9" max="14" width="12.10546875" style="8" customWidth="1"/>
    <col min="15" max="16384" width="8.88671875" style="8" customWidth="1"/>
  </cols>
  <sheetData>
    <row r="1" spans="1:14" s="1" customFormat="1" ht="45" customHeight="1">
      <c r="A1" s="361" t="s">
        <v>326</v>
      </c>
      <c r="B1" s="361"/>
      <c r="C1" s="361"/>
      <c r="D1" s="361"/>
      <c r="E1" s="361"/>
      <c r="F1" s="361"/>
      <c r="G1" s="361"/>
      <c r="H1" s="138"/>
      <c r="I1" s="362" t="s">
        <v>39</v>
      </c>
      <c r="J1" s="362"/>
      <c r="K1" s="362"/>
      <c r="L1" s="362"/>
      <c r="M1" s="362"/>
      <c r="N1" s="362"/>
    </row>
    <row r="2" spans="1:14" s="6" customFormat="1" ht="25.5" customHeight="1" thickBot="1">
      <c r="A2" s="2" t="s">
        <v>72</v>
      </c>
      <c r="B2" s="3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5" t="s">
        <v>0</v>
      </c>
    </row>
    <row r="3" spans="1:14" s="6" customFormat="1" ht="16.5" customHeight="1" thickTop="1">
      <c r="A3" s="132"/>
      <c r="B3" s="363" t="s">
        <v>77</v>
      </c>
      <c r="C3" s="364"/>
      <c r="D3" s="365"/>
      <c r="E3" s="363" t="s">
        <v>78</v>
      </c>
      <c r="F3" s="364"/>
      <c r="G3" s="364"/>
      <c r="H3" s="133"/>
      <c r="I3" s="364" t="s">
        <v>79</v>
      </c>
      <c r="J3" s="364"/>
      <c r="K3" s="365"/>
      <c r="L3" s="363" t="s">
        <v>80</v>
      </c>
      <c r="M3" s="364"/>
      <c r="N3" s="364"/>
    </row>
    <row r="4" spans="1:14" s="6" customFormat="1" ht="16.5" customHeight="1">
      <c r="A4" s="18" t="s">
        <v>73</v>
      </c>
      <c r="B4" s="132" t="s">
        <v>1</v>
      </c>
      <c r="C4" s="132" t="s">
        <v>81</v>
      </c>
      <c r="D4" s="132" t="s">
        <v>82</v>
      </c>
      <c r="E4" s="132" t="s">
        <v>34</v>
      </c>
      <c r="F4" s="132" t="s">
        <v>83</v>
      </c>
      <c r="G4" s="133" t="s">
        <v>84</v>
      </c>
      <c r="H4" s="133"/>
      <c r="I4" s="132" t="s">
        <v>34</v>
      </c>
      <c r="J4" s="132" t="s">
        <v>83</v>
      </c>
      <c r="K4" s="132" t="s">
        <v>84</v>
      </c>
      <c r="L4" s="132" t="s">
        <v>34</v>
      </c>
      <c r="M4" s="132" t="s">
        <v>83</v>
      </c>
      <c r="N4" s="133" t="s">
        <v>84</v>
      </c>
    </row>
    <row r="5" spans="1:14" s="6" customFormat="1" ht="16.5" customHeight="1">
      <c r="A5" s="18" t="s">
        <v>106</v>
      </c>
      <c r="B5" s="132"/>
      <c r="C5" s="132" t="s">
        <v>40</v>
      </c>
      <c r="D5" s="132" t="s">
        <v>41</v>
      </c>
      <c r="E5" s="132"/>
      <c r="F5" s="132" t="s">
        <v>40</v>
      </c>
      <c r="G5" s="134" t="s">
        <v>41</v>
      </c>
      <c r="H5" s="133"/>
      <c r="I5" s="132"/>
      <c r="J5" s="132" t="s">
        <v>40</v>
      </c>
      <c r="K5" s="132" t="s">
        <v>41</v>
      </c>
      <c r="L5" s="132"/>
      <c r="M5" s="132" t="s">
        <v>40</v>
      </c>
      <c r="N5" s="133" t="s">
        <v>41</v>
      </c>
    </row>
    <row r="6" spans="1:14" s="6" customFormat="1" ht="16.5" customHeight="1">
      <c r="A6" s="135"/>
      <c r="B6" s="135" t="s">
        <v>2</v>
      </c>
      <c r="C6" s="135" t="s">
        <v>42</v>
      </c>
      <c r="D6" s="135" t="s">
        <v>42</v>
      </c>
      <c r="E6" s="135" t="s">
        <v>2</v>
      </c>
      <c r="F6" s="135" t="s">
        <v>42</v>
      </c>
      <c r="G6" s="136" t="s">
        <v>42</v>
      </c>
      <c r="H6" s="133"/>
      <c r="I6" s="135" t="s">
        <v>2</v>
      </c>
      <c r="J6" s="135" t="s">
        <v>42</v>
      </c>
      <c r="K6" s="135" t="s">
        <v>42</v>
      </c>
      <c r="L6" s="135" t="s">
        <v>2</v>
      </c>
      <c r="M6" s="135" t="s">
        <v>42</v>
      </c>
      <c r="N6" s="137" t="s">
        <v>42</v>
      </c>
    </row>
    <row r="7" spans="1:14" s="6" customFormat="1" ht="99.75" customHeight="1">
      <c r="A7" s="12">
        <v>2004</v>
      </c>
      <c r="B7" s="14">
        <f>SUM(C7,D7)</f>
        <v>173301</v>
      </c>
      <c r="C7" s="15">
        <v>152834</v>
      </c>
      <c r="D7" s="15">
        <v>20467</v>
      </c>
      <c r="E7" s="15">
        <f>SUM(F7+G7)</f>
        <v>173382</v>
      </c>
      <c r="F7" s="15">
        <v>153000</v>
      </c>
      <c r="G7" s="15">
        <v>20382</v>
      </c>
      <c r="H7" s="15"/>
      <c r="I7" s="15">
        <f>SUM(J7+K7)</f>
        <v>130348</v>
      </c>
      <c r="J7" s="15">
        <v>112585</v>
      </c>
      <c r="K7" s="15">
        <v>17763</v>
      </c>
      <c r="L7" s="15">
        <f>SUM(M7+N7)</f>
        <v>43034</v>
      </c>
      <c r="M7" s="15">
        <v>40415</v>
      </c>
      <c r="N7" s="15">
        <v>2619</v>
      </c>
    </row>
    <row r="8" spans="1:14" s="6" customFormat="1" ht="99.75" customHeight="1">
      <c r="A8" s="12">
        <v>2005</v>
      </c>
      <c r="B8" s="15">
        <f>C8+D8</f>
        <v>304547</v>
      </c>
      <c r="C8" s="15">
        <v>289733</v>
      </c>
      <c r="D8" s="15">
        <v>14814</v>
      </c>
      <c r="E8" s="15">
        <f>F8+G8</f>
        <v>303386</v>
      </c>
      <c r="F8" s="15">
        <v>288484</v>
      </c>
      <c r="G8" s="15">
        <v>14902</v>
      </c>
      <c r="H8" s="15"/>
      <c r="I8" s="15">
        <f>J8+K8</f>
        <v>155562</v>
      </c>
      <c r="J8" s="270">
        <v>143876</v>
      </c>
      <c r="K8" s="270">
        <v>11686</v>
      </c>
      <c r="L8" s="15">
        <f>M8+N8</f>
        <v>147824</v>
      </c>
      <c r="M8" s="15">
        <f>F8-J8</f>
        <v>144608</v>
      </c>
      <c r="N8" s="15">
        <f>G8-K8</f>
        <v>3216</v>
      </c>
    </row>
    <row r="9" spans="1:14" s="6" customFormat="1" ht="99.75" customHeight="1">
      <c r="A9" s="12">
        <v>2006</v>
      </c>
      <c r="B9" s="15">
        <v>309249</v>
      </c>
      <c r="C9" s="15">
        <v>293359</v>
      </c>
      <c r="D9" s="15">
        <v>15890</v>
      </c>
      <c r="E9" s="15">
        <v>309796</v>
      </c>
      <c r="F9" s="15">
        <v>293703</v>
      </c>
      <c r="G9" s="15">
        <v>16093</v>
      </c>
      <c r="H9" s="15"/>
      <c r="I9" s="15">
        <v>254945</v>
      </c>
      <c r="J9" s="270">
        <v>243117</v>
      </c>
      <c r="K9" s="270">
        <v>11828</v>
      </c>
      <c r="L9" s="15">
        <v>54849</v>
      </c>
      <c r="M9" s="15">
        <v>50585</v>
      </c>
      <c r="N9" s="15">
        <v>4264</v>
      </c>
    </row>
    <row r="10" spans="1:14" s="6" customFormat="1" ht="99.75" customHeight="1">
      <c r="A10" s="12">
        <v>2007</v>
      </c>
      <c r="B10" s="15">
        <v>245147</v>
      </c>
      <c r="C10" s="15">
        <v>221994</v>
      </c>
      <c r="D10" s="15">
        <v>23153</v>
      </c>
      <c r="E10" s="15">
        <v>248534</v>
      </c>
      <c r="F10" s="15">
        <v>225394</v>
      </c>
      <c r="G10" s="15">
        <v>23140</v>
      </c>
      <c r="H10" s="15"/>
      <c r="I10" s="15">
        <v>180573</v>
      </c>
      <c r="J10" s="270">
        <v>163843</v>
      </c>
      <c r="K10" s="270">
        <v>16730</v>
      </c>
      <c r="L10" s="15">
        <v>21401</v>
      </c>
      <c r="M10" s="15">
        <v>20322</v>
      </c>
      <c r="N10" s="15">
        <v>1079</v>
      </c>
    </row>
    <row r="11" spans="1:14" s="7" customFormat="1" ht="99.75" customHeight="1" thickBot="1">
      <c r="A11" s="13">
        <v>2008</v>
      </c>
      <c r="B11" s="16">
        <v>284014</v>
      </c>
      <c r="C11" s="16">
        <v>258199</v>
      </c>
      <c r="D11" s="16">
        <v>25814</v>
      </c>
      <c r="E11" s="16">
        <v>284053</v>
      </c>
      <c r="F11" s="16">
        <v>257991</v>
      </c>
      <c r="G11" s="16">
        <v>26061</v>
      </c>
      <c r="H11" s="272"/>
      <c r="I11" s="16">
        <v>192108</v>
      </c>
      <c r="J11" s="17">
        <v>173426</v>
      </c>
      <c r="K11" s="17">
        <v>18682</v>
      </c>
      <c r="L11" s="16">
        <v>91944</v>
      </c>
      <c r="M11" s="16">
        <v>84565</v>
      </c>
      <c r="N11" s="16">
        <v>7379</v>
      </c>
    </row>
    <row r="12" ht="15.75" customHeight="1" thickTop="1">
      <c r="A12" s="10" t="s">
        <v>71</v>
      </c>
    </row>
  </sheetData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SheetLayoutView="10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" sqref="A13"/>
    </sheetView>
  </sheetViews>
  <sheetFormatPr defaultColWidth="8.88671875" defaultRowHeight="13.5"/>
  <cols>
    <col min="1" max="1" width="9.77734375" style="55" customWidth="1"/>
    <col min="2" max="5" width="6.5546875" style="60" customWidth="1"/>
    <col min="6" max="7" width="6.5546875" style="55" customWidth="1"/>
    <col min="8" max="8" width="6.5546875" style="165" customWidth="1"/>
    <col min="9" max="9" width="6.88671875" style="60" customWidth="1"/>
    <col min="10" max="10" width="6.5546875" style="60" customWidth="1"/>
    <col min="11" max="11" width="4.3359375" style="60" hidden="1" customWidth="1"/>
    <col min="12" max="12" width="6.4453125" style="60" customWidth="1"/>
    <col min="13" max="13" width="6.3359375" style="60" customWidth="1"/>
    <col min="14" max="14" width="2.77734375" style="60" customWidth="1"/>
    <col min="15" max="17" width="6.3359375" style="60" customWidth="1"/>
    <col min="18" max="18" width="7.21484375" style="55" customWidth="1"/>
    <col min="19" max="20" width="6.3359375" style="59" customWidth="1"/>
    <col min="21" max="21" width="7.77734375" style="59" customWidth="1"/>
    <col min="22" max="22" width="6.4453125" style="59" customWidth="1"/>
    <col min="23" max="23" width="6.6640625" style="59" customWidth="1"/>
    <col min="24" max="25" width="6.4453125" style="59" customWidth="1"/>
    <col min="26" max="16384" width="8.88671875" style="59" customWidth="1"/>
  </cols>
  <sheetData>
    <row r="1" spans="1:25" s="19" customFormat="1" ht="45" customHeight="1">
      <c r="A1" s="343" t="s">
        <v>336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166"/>
      <c r="O1" s="334" t="s">
        <v>43</v>
      </c>
      <c r="P1" s="334"/>
      <c r="Q1" s="334"/>
      <c r="R1" s="334"/>
      <c r="S1" s="334"/>
      <c r="T1" s="334"/>
      <c r="U1" s="334"/>
      <c r="V1" s="334"/>
      <c r="W1" s="334"/>
      <c r="X1" s="334"/>
      <c r="Y1" s="334"/>
    </row>
    <row r="2" spans="1:25" s="26" customFormat="1" ht="25.5" customHeight="1" thickBot="1">
      <c r="A2" s="20" t="s">
        <v>85</v>
      </c>
      <c r="B2" s="21"/>
      <c r="C2" s="21"/>
      <c r="D2" s="21"/>
      <c r="E2" s="21"/>
      <c r="F2" s="139"/>
      <c r="G2" s="139"/>
      <c r="H2" s="140"/>
      <c r="I2" s="21"/>
      <c r="J2" s="21"/>
      <c r="K2" s="21"/>
      <c r="L2" s="21"/>
      <c r="M2" s="21"/>
      <c r="N2" s="141"/>
      <c r="O2" s="21"/>
      <c r="P2" s="21"/>
      <c r="Q2" s="21"/>
      <c r="R2" s="25"/>
      <c r="S2" s="20"/>
      <c r="T2" s="20"/>
      <c r="U2" s="20"/>
      <c r="V2" s="20"/>
      <c r="W2" s="20"/>
      <c r="X2" s="25"/>
      <c r="Y2" s="25" t="s">
        <v>0</v>
      </c>
    </row>
    <row r="3" spans="1:25" s="71" customFormat="1" ht="16.5" customHeight="1" thickTop="1">
      <c r="A3" s="167"/>
      <c r="B3" s="68" t="s">
        <v>46</v>
      </c>
      <c r="C3" s="68" t="s">
        <v>21</v>
      </c>
      <c r="D3" s="336" t="s">
        <v>222</v>
      </c>
      <c r="E3" s="337"/>
      <c r="F3" s="337"/>
      <c r="G3" s="337"/>
      <c r="H3" s="337"/>
      <c r="I3" s="337"/>
      <c r="J3" s="337"/>
      <c r="K3" s="337"/>
      <c r="L3" s="337"/>
      <c r="M3" s="337"/>
      <c r="N3" s="168"/>
      <c r="O3" s="338" t="s">
        <v>223</v>
      </c>
      <c r="P3" s="338"/>
      <c r="Q3" s="338"/>
      <c r="R3" s="338"/>
      <c r="S3" s="338"/>
      <c r="T3" s="338"/>
      <c r="U3" s="339"/>
      <c r="V3" s="169" t="s">
        <v>121</v>
      </c>
      <c r="W3" s="169" t="s">
        <v>130</v>
      </c>
      <c r="X3" s="169" t="s">
        <v>49</v>
      </c>
      <c r="Y3" s="142" t="s">
        <v>50</v>
      </c>
    </row>
    <row r="4" spans="1:25" s="71" customFormat="1" ht="16.5" customHeight="1">
      <c r="A4" s="29"/>
      <c r="B4" s="170"/>
      <c r="C4" s="171"/>
      <c r="D4" s="172"/>
      <c r="E4" s="330" t="s">
        <v>234</v>
      </c>
      <c r="F4" s="331"/>
      <c r="G4" s="331"/>
      <c r="H4" s="331"/>
      <c r="I4" s="331"/>
      <c r="J4" s="367"/>
      <c r="K4" s="173"/>
      <c r="L4" s="335" t="s">
        <v>247</v>
      </c>
      <c r="M4" s="335"/>
      <c r="N4" s="190"/>
      <c r="O4" s="328" t="s">
        <v>235</v>
      </c>
      <c r="P4" s="328"/>
      <c r="Q4" s="328"/>
      <c r="R4" s="328"/>
      <c r="S4" s="328"/>
      <c r="T4" s="328"/>
      <c r="U4" s="329"/>
      <c r="V4" s="174" t="s">
        <v>224</v>
      </c>
      <c r="W4" s="174" t="s">
        <v>133</v>
      </c>
      <c r="X4" s="174"/>
      <c r="Y4" s="175"/>
    </row>
    <row r="5" spans="1:25" s="71" customFormat="1" ht="16.5" customHeight="1">
      <c r="A5" s="29" t="s">
        <v>91</v>
      </c>
      <c r="B5" s="176"/>
      <c r="C5" s="171"/>
      <c r="D5" s="172"/>
      <c r="E5" s="68" t="s">
        <v>109</v>
      </c>
      <c r="F5" s="68" t="s">
        <v>51</v>
      </c>
      <c r="G5" s="68" t="s">
        <v>54</v>
      </c>
      <c r="H5" s="68" t="s">
        <v>225</v>
      </c>
      <c r="I5" s="68" t="s">
        <v>110</v>
      </c>
      <c r="J5" s="68" t="s">
        <v>279</v>
      </c>
      <c r="K5" s="366"/>
      <c r="L5" s="68" t="s">
        <v>112</v>
      </c>
      <c r="M5" s="113" t="s">
        <v>59</v>
      </c>
      <c r="N5" s="168"/>
      <c r="O5" s="114" t="s">
        <v>61</v>
      </c>
      <c r="P5" s="68" t="s">
        <v>62</v>
      </c>
      <c r="Q5" s="177" t="s">
        <v>236</v>
      </c>
      <c r="R5" s="68" t="s">
        <v>278</v>
      </c>
      <c r="S5" s="68" t="s">
        <v>63</v>
      </c>
      <c r="T5" s="68" t="s">
        <v>64</v>
      </c>
      <c r="U5" s="68" t="s">
        <v>273</v>
      </c>
      <c r="V5" s="176"/>
      <c r="W5" s="145" t="s">
        <v>131</v>
      </c>
      <c r="X5" s="176"/>
      <c r="Y5" s="178"/>
    </row>
    <row r="6" spans="1:25" s="143" customFormat="1" ht="16.5" customHeight="1">
      <c r="A6" s="29" t="s">
        <v>145</v>
      </c>
      <c r="B6" s="176"/>
      <c r="C6" s="176"/>
      <c r="D6" s="172"/>
      <c r="E6" s="172" t="s">
        <v>107</v>
      </c>
      <c r="F6" s="172" t="s">
        <v>52</v>
      </c>
      <c r="G6" s="172" t="s">
        <v>52</v>
      </c>
      <c r="H6" s="172" t="s">
        <v>107</v>
      </c>
      <c r="I6" s="172" t="s">
        <v>111</v>
      </c>
      <c r="J6" s="179" t="s">
        <v>277</v>
      </c>
      <c r="K6" s="332"/>
      <c r="L6" s="172" t="s">
        <v>113</v>
      </c>
      <c r="M6" s="168" t="s">
        <v>60</v>
      </c>
      <c r="N6" s="168"/>
      <c r="O6" s="180" t="s">
        <v>272</v>
      </c>
      <c r="P6" s="181"/>
      <c r="Q6" s="145" t="s">
        <v>118</v>
      </c>
      <c r="R6" s="172" t="s">
        <v>277</v>
      </c>
      <c r="S6" s="181"/>
      <c r="T6" s="179"/>
      <c r="U6" s="172" t="s">
        <v>274</v>
      </c>
      <c r="V6" s="145" t="s">
        <v>237</v>
      </c>
      <c r="W6" s="198" t="s">
        <v>238</v>
      </c>
      <c r="Y6" s="146" t="s">
        <v>237</v>
      </c>
    </row>
    <row r="7" spans="1:25" s="143" customFormat="1" ht="16.5" customHeight="1">
      <c r="A7" s="182"/>
      <c r="B7" s="176"/>
      <c r="C7" s="172" t="s">
        <v>47</v>
      </c>
      <c r="D7" s="172"/>
      <c r="E7" s="191" t="s">
        <v>226</v>
      </c>
      <c r="F7" s="144"/>
      <c r="G7" s="144"/>
      <c r="H7" s="191" t="s">
        <v>280</v>
      </c>
      <c r="I7" s="145" t="s">
        <v>56</v>
      </c>
      <c r="K7" s="332"/>
      <c r="L7" s="183" t="s">
        <v>226</v>
      </c>
      <c r="M7" s="192" t="s">
        <v>116</v>
      </c>
      <c r="N7" s="192"/>
      <c r="O7" s="193" t="s">
        <v>271</v>
      </c>
      <c r="P7" s="145" t="s">
        <v>227</v>
      </c>
      <c r="Q7" s="145" t="s">
        <v>228</v>
      </c>
      <c r="R7" s="145" t="s">
        <v>229</v>
      </c>
      <c r="S7" s="145" t="s">
        <v>245</v>
      </c>
      <c r="T7" s="145" t="s">
        <v>230</v>
      </c>
      <c r="U7" s="145" t="s">
        <v>276</v>
      </c>
      <c r="V7" s="188" t="s">
        <v>239</v>
      </c>
      <c r="W7" s="183" t="s">
        <v>240</v>
      </c>
      <c r="X7" s="183" t="s">
        <v>241</v>
      </c>
      <c r="Y7" s="184" t="s">
        <v>242</v>
      </c>
    </row>
    <row r="8" spans="1:25" s="143" customFormat="1" ht="16.5" customHeight="1">
      <c r="A8" s="185"/>
      <c r="B8" s="186" t="s">
        <v>2</v>
      </c>
      <c r="C8" s="186" t="s">
        <v>48</v>
      </c>
      <c r="D8" s="186"/>
      <c r="E8" s="194" t="s">
        <v>53</v>
      </c>
      <c r="F8" s="195" t="s">
        <v>53</v>
      </c>
      <c r="G8" s="195" t="s">
        <v>55</v>
      </c>
      <c r="H8" s="194" t="s">
        <v>108</v>
      </c>
      <c r="I8" s="195" t="s">
        <v>57</v>
      </c>
      <c r="J8" s="195" t="s">
        <v>58</v>
      </c>
      <c r="K8" s="333"/>
      <c r="L8" s="147" t="s">
        <v>114</v>
      </c>
      <c r="M8" s="196" t="s">
        <v>231</v>
      </c>
      <c r="N8" s="192"/>
      <c r="O8" s="197" t="s">
        <v>115</v>
      </c>
      <c r="P8" s="147" t="s">
        <v>117</v>
      </c>
      <c r="Q8" s="147" t="s">
        <v>119</v>
      </c>
      <c r="R8" s="147" t="s">
        <v>120</v>
      </c>
      <c r="S8" s="147" t="s">
        <v>246</v>
      </c>
      <c r="T8" s="147" t="s">
        <v>232</v>
      </c>
      <c r="U8" s="147" t="s">
        <v>275</v>
      </c>
      <c r="V8" s="147" t="s">
        <v>243</v>
      </c>
      <c r="W8" s="147" t="s">
        <v>132</v>
      </c>
      <c r="X8" s="189" t="s">
        <v>244</v>
      </c>
      <c r="Y8" s="187" t="s">
        <v>233</v>
      </c>
    </row>
    <row r="9" spans="1:25" s="153" customFormat="1" ht="89.25" customHeight="1">
      <c r="A9" s="42">
        <v>2004</v>
      </c>
      <c r="B9" s="69">
        <v>167797</v>
      </c>
      <c r="C9" s="149">
        <v>4134</v>
      </c>
      <c r="D9" s="70">
        <v>48176</v>
      </c>
      <c r="E9" s="149" t="s">
        <v>144</v>
      </c>
      <c r="F9" s="149" t="s">
        <v>144</v>
      </c>
      <c r="G9" s="149" t="s">
        <v>144</v>
      </c>
      <c r="H9" s="149" t="s">
        <v>144</v>
      </c>
      <c r="I9" s="70" t="s">
        <v>144</v>
      </c>
      <c r="J9" s="149" t="s">
        <v>144</v>
      </c>
      <c r="K9" s="149"/>
      <c r="L9" s="149" t="s">
        <v>144</v>
      </c>
      <c r="M9" s="150" t="s">
        <v>144</v>
      </c>
      <c r="N9" s="150"/>
      <c r="O9" s="149" t="s">
        <v>144</v>
      </c>
      <c r="P9" s="151" t="s">
        <v>144</v>
      </c>
      <c r="Q9" s="151" t="s">
        <v>144</v>
      </c>
      <c r="R9" s="70" t="s">
        <v>144</v>
      </c>
      <c r="S9" s="151" t="s">
        <v>144</v>
      </c>
      <c r="T9" s="151" t="s">
        <v>144</v>
      </c>
      <c r="U9" s="151" t="s">
        <v>144</v>
      </c>
      <c r="V9" s="151" t="s">
        <v>144</v>
      </c>
      <c r="W9" s="151" t="s">
        <v>144</v>
      </c>
      <c r="X9" s="151" t="s">
        <v>144</v>
      </c>
      <c r="Y9" s="152" t="s">
        <v>144</v>
      </c>
    </row>
    <row r="10" spans="1:25" s="153" customFormat="1" ht="89.25" customHeight="1">
      <c r="A10" s="42">
        <v>2005</v>
      </c>
      <c r="B10" s="69">
        <f>SUM(C10,D10,V10,W10,X10)</f>
        <v>125961</v>
      </c>
      <c r="C10" s="149">
        <v>3605</v>
      </c>
      <c r="D10" s="70">
        <f>SUM(E10:U10)</f>
        <v>7822</v>
      </c>
      <c r="E10" s="149">
        <v>45</v>
      </c>
      <c r="F10" s="149">
        <v>493</v>
      </c>
      <c r="G10" s="149">
        <v>1167</v>
      </c>
      <c r="H10" s="149">
        <v>350</v>
      </c>
      <c r="I10" s="70">
        <v>57</v>
      </c>
      <c r="J10" s="149">
        <v>1518</v>
      </c>
      <c r="K10" s="149"/>
      <c r="L10" s="149">
        <v>33</v>
      </c>
      <c r="M10" s="150">
        <v>3500</v>
      </c>
      <c r="N10" s="150"/>
      <c r="O10" s="149">
        <v>500</v>
      </c>
      <c r="P10" s="151">
        <v>70</v>
      </c>
      <c r="Q10" s="151" t="s">
        <v>144</v>
      </c>
      <c r="R10" s="70" t="s">
        <v>144</v>
      </c>
      <c r="S10" s="151" t="s">
        <v>144</v>
      </c>
      <c r="T10" s="151">
        <v>69</v>
      </c>
      <c r="U10" s="151">
        <v>20</v>
      </c>
      <c r="V10" s="151">
        <v>66445</v>
      </c>
      <c r="W10" s="151">
        <v>800</v>
      </c>
      <c r="X10" s="151">
        <v>47289</v>
      </c>
      <c r="Y10" s="152" t="s">
        <v>144</v>
      </c>
    </row>
    <row r="11" spans="1:25" s="153" customFormat="1" ht="89.25" customHeight="1">
      <c r="A11" s="42">
        <v>2006</v>
      </c>
      <c r="B11" s="271">
        <f>SUM(C11,D11,V11,W11,X11)</f>
        <v>135330</v>
      </c>
      <c r="C11" s="149">
        <v>3827</v>
      </c>
      <c r="D11" s="70">
        <f>SUM(E11:U11)</f>
        <v>7367</v>
      </c>
      <c r="E11" s="149">
        <v>66</v>
      </c>
      <c r="F11" s="149">
        <v>378</v>
      </c>
      <c r="G11" s="149">
        <v>156</v>
      </c>
      <c r="H11" s="149">
        <v>1430</v>
      </c>
      <c r="I11" s="70">
        <v>62</v>
      </c>
      <c r="J11" s="149">
        <v>1618</v>
      </c>
      <c r="K11" s="149"/>
      <c r="L11" s="149">
        <v>38</v>
      </c>
      <c r="M11" s="150">
        <v>3000</v>
      </c>
      <c r="N11" s="150"/>
      <c r="O11" s="149">
        <v>214</v>
      </c>
      <c r="P11" s="151">
        <v>70</v>
      </c>
      <c r="Q11" s="151" t="s">
        <v>144</v>
      </c>
      <c r="R11" s="70" t="s">
        <v>144</v>
      </c>
      <c r="S11" s="151">
        <v>200</v>
      </c>
      <c r="T11" s="151">
        <v>65</v>
      </c>
      <c r="U11" s="151">
        <v>70</v>
      </c>
      <c r="V11" s="151">
        <v>74564</v>
      </c>
      <c r="W11" s="151">
        <v>800</v>
      </c>
      <c r="X11" s="151">
        <v>48772</v>
      </c>
      <c r="Y11" s="151" t="s">
        <v>144</v>
      </c>
    </row>
    <row r="12" spans="1:25" s="153" customFormat="1" ht="89.25" customHeight="1">
      <c r="A12" s="42">
        <v>2007</v>
      </c>
      <c r="B12" s="271">
        <v>153137</v>
      </c>
      <c r="C12" s="149">
        <v>4103</v>
      </c>
      <c r="D12" s="70">
        <v>9444</v>
      </c>
      <c r="E12" s="149">
        <v>56</v>
      </c>
      <c r="F12" s="149">
        <v>479</v>
      </c>
      <c r="G12" s="149">
        <v>196</v>
      </c>
      <c r="H12" s="149">
        <v>1616</v>
      </c>
      <c r="I12" s="70">
        <v>72</v>
      </c>
      <c r="J12" s="149">
        <v>1800</v>
      </c>
      <c r="K12" s="149"/>
      <c r="L12" s="149">
        <v>173</v>
      </c>
      <c r="M12" s="150">
        <v>4500</v>
      </c>
      <c r="N12" s="150"/>
      <c r="O12" s="149" t="s">
        <v>284</v>
      </c>
      <c r="P12" s="151">
        <v>300</v>
      </c>
      <c r="Q12" s="151" t="s">
        <v>284</v>
      </c>
      <c r="R12" s="70">
        <v>55</v>
      </c>
      <c r="S12" s="151" t="s">
        <v>284</v>
      </c>
      <c r="T12" s="151">
        <v>97</v>
      </c>
      <c r="U12" s="151">
        <v>100</v>
      </c>
      <c r="V12" s="151">
        <v>79679</v>
      </c>
      <c r="W12" s="151">
        <v>900</v>
      </c>
      <c r="X12" s="151">
        <v>59011</v>
      </c>
      <c r="Y12" s="151" t="s">
        <v>284</v>
      </c>
    </row>
    <row r="13" spans="1:25" s="324" customFormat="1" ht="89.25" customHeight="1" thickBot="1">
      <c r="A13" s="261">
        <v>2008</v>
      </c>
      <c r="B13" s="154">
        <v>219168</v>
      </c>
      <c r="C13" s="155">
        <v>4445</v>
      </c>
      <c r="D13" s="156">
        <v>31159</v>
      </c>
      <c r="E13" s="155">
        <v>6311</v>
      </c>
      <c r="F13" s="155">
        <v>67</v>
      </c>
      <c r="G13" s="155">
        <v>688</v>
      </c>
      <c r="H13" s="155">
        <v>236</v>
      </c>
      <c r="I13" s="156">
        <v>1720</v>
      </c>
      <c r="J13" s="155">
        <v>100</v>
      </c>
      <c r="K13" s="155">
        <v>3500</v>
      </c>
      <c r="L13" s="155">
        <v>252</v>
      </c>
      <c r="M13" s="157">
        <v>20322</v>
      </c>
      <c r="N13" s="158"/>
      <c r="O13" s="155">
        <v>321</v>
      </c>
      <c r="P13" s="159">
        <v>2196</v>
      </c>
      <c r="Q13" s="159" t="s">
        <v>338</v>
      </c>
      <c r="R13" s="156" t="s">
        <v>338</v>
      </c>
      <c r="S13" s="159">
        <v>988</v>
      </c>
      <c r="T13" s="159">
        <v>670</v>
      </c>
      <c r="U13" s="159">
        <v>100</v>
      </c>
      <c r="V13" s="159">
        <v>116921</v>
      </c>
      <c r="W13" s="159">
        <v>1681</v>
      </c>
      <c r="X13" s="159">
        <v>64961</v>
      </c>
      <c r="Y13" s="159" t="s">
        <v>144</v>
      </c>
    </row>
    <row r="14" spans="1:25" ht="19.5" customHeight="1" thickTop="1">
      <c r="A14" s="161" t="s">
        <v>283</v>
      </c>
      <c r="B14" s="162"/>
      <c r="C14" s="162"/>
      <c r="D14" s="162"/>
      <c r="E14" s="162"/>
      <c r="F14" s="163"/>
      <c r="G14" s="163"/>
      <c r="H14" s="164"/>
      <c r="I14" s="162"/>
      <c r="J14" s="162"/>
      <c r="K14" s="162"/>
      <c r="L14" s="162"/>
      <c r="M14" s="162"/>
      <c r="N14" s="162"/>
      <c r="O14" s="162"/>
      <c r="P14" s="162"/>
      <c r="Q14" s="162"/>
      <c r="R14" s="106"/>
      <c r="Y14" s="153"/>
    </row>
    <row r="15" spans="1:25" ht="13.5">
      <c r="A15" s="51" t="s">
        <v>337</v>
      </c>
      <c r="Y15" s="153"/>
    </row>
    <row r="16" ht="13.5">
      <c r="Y16" s="153"/>
    </row>
    <row r="17" ht="13.5">
      <c r="Y17" s="153"/>
    </row>
    <row r="18" ht="13.5">
      <c r="Y18" s="153"/>
    </row>
    <row r="19" ht="13.5">
      <c r="Y19" s="153"/>
    </row>
    <row r="20" ht="13.5">
      <c r="Y20" s="153"/>
    </row>
    <row r="21" ht="13.5">
      <c r="Y21" s="153"/>
    </row>
    <row r="22" ht="13.5">
      <c r="Y22" s="153"/>
    </row>
    <row r="23" ht="13.5">
      <c r="Y23" s="153"/>
    </row>
    <row r="24" ht="13.5">
      <c r="Y24" s="153"/>
    </row>
  </sheetData>
  <sheetProtection/>
  <mergeCells count="8">
    <mergeCell ref="K5:K8"/>
    <mergeCell ref="O1:Y1"/>
    <mergeCell ref="A1:M1"/>
    <mergeCell ref="L4:M4"/>
    <mergeCell ref="D3:M3"/>
    <mergeCell ref="O3:U3"/>
    <mergeCell ref="O4:U4"/>
    <mergeCell ref="E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" sqref="A10"/>
    </sheetView>
  </sheetViews>
  <sheetFormatPr defaultColWidth="8.88671875" defaultRowHeight="13.5"/>
  <cols>
    <col min="1" max="1" width="26.4453125" style="55" customWidth="1"/>
    <col min="2" max="2" width="25.3359375" style="60" customWidth="1"/>
    <col min="3" max="3" width="25.3359375" style="55" customWidth="1"/>
    <col min="4" max="4" width="2.77734375" style="165" customWidth="1"/>
    <col min="5" max="5" width="21.4453125" style="26" customWidth="1"/>
    <col min="6" max="7" width="21.4453125" style="59" customWidth="1"/>
    <col min="8" max="16384" width="8.88671875" style="59" customWidth="1"/>
  </cols>
  <sheetData>
    <row r="1" spans="1:7" s="19" customFormat="1" ht="45" customHeight="1">
      <c r="A1" s="343" t="s">
        <v>323</v>
      </c>
      <c r="B1" s="343"/>
      <c r="C1" s="343"/>
      <c r="D1" s="264"/>
      <c r="E1" s="368" t="s">
        <v>44</v>
      </c>
      <c r="F1" s="368"/>
      <c r="G1" s="368"/>
    </row>
    <row r="2" spans="1:7" s="26" customFormat="1" ht="25.5" customHeight="1" thickBot="1">
      <c r="A2" s="20" t="s">
        <v>86</v>
      </c>
      <c r="B2" s="21"/>
      <c r="C2" s="139"/>
      <c r="D2" s="165"/>
      <c r="E2" s="20"/>
      <c r="F2" s="20"/>
      <c r="G2" s="25" t="s">
        <v>0</v>
      </c>
    </row>
    <row r="3" spans="1:7" s="26" customFormat="1" ht="16.5" customHeight="1" thickTop="1">
      <c r="A3" s="33" t="s">
        <v>91</v>
      </c>
      <c r="B3" s="359" t="s">
        <v>87</v>
      </c>
      <c r="C3" s="355"/>
      <c r="D3" s="33"/>
      <c r="E3" s="355" t="s">
        <v>88</v>
      </c>
      <c r="F3" s="358"/>
      <c r="G3" s="63" t="s">
        <v>89</v>
      </c>
    </row>
    <row r="4" spans="1:7" s="26" customFormat="1" ht="16.5" customHeight="1">
      <c r="A4" s="33" t="s">
        <v>92</v>
      </c>
      <c r="B4" s="115" t="s">
        <v>123</v>
      </c>
      <c r="C4" s="33" t="s">
        <v>19</v>
      </c>
      <c r="D4" s="33"/>
      <c r="E4" s="112" t="s">
        <v>124</v>
      </c>
      <c r="F4" s="29" t="s">
        <v>122</v>
      </c>
      <c r="G4" s="32" t="s">
        <v>90</v>
      </c>
    </row>
    <row r="5" spans="1:7" s="26" customFormat="1" ht="16.5" customHeight="1">
      <c r="A5" s="67" t="s">
        <v>93</v>
      </c>
      <c r="B5" s="37" t="s">
        <v>248</v>
      </c>
      <c r="C5" s="39" t="s">
        <v>20</v>
      </c>
      <c r="D5" s="28"/>
      <c r="E5" s="38" t="s">
        <v>248</v>
      </c>
      <c r="F5" s="37" t="s">
        <v>20</v>
      </c>
      <c r="G5" s="201" t="s">
        <v>249</v>
      </c>
    </row>
    <row r="6" spans="1:7" s="26" customFormat="1" ht="27.75" customHeight="1">
      <c r="A6" s="202">
        <v>2004</v>
      </c>
      <c r="B6" s="44">
        <v>152834</v>
      </c>
      <c r="C6" s="44">
        <v>100</v>
      </c>
      <c r="D6" s="44"/>
      <c r="E6" s="44">
        <v>153000</v>
      </c>
      <c r="F6" s="44">
        <v>100</v>
      </c>
      <c r="G6" s="203">
        <f>E6/B6*100</f>
        <v>100.10861457529083</v>
      </c>
    </row>
    <row r="7" spans="1:7" s="26" customFormat="1" ht="27.75" customHeight="1">
      <c r="A7" s="202">
        <v>2005</v>
      </c>
      <c r="B7" s="44">
        <v>289733</v>
      </c>
      <c r="C7" s="44">
        <v>100</v>
      </c>
      <c r="D7" s="44"/>
      <c r="E7" s="44">
        <v>288484</v>
      </c>
      <c r="F7" s="44">
        <v>100</v>
      </c>
      <c r="G7" s="203">
        <v>99.6</v>
      </c>
    </row>
    <row r="8" spans="1:7" s="26" customFormat="1" ht="27.75" customHeight="1">
      <c r="A8" s="202">
        <v>2006</v>
      </c>
      <c r="B8" s="44">
        <v>293359</v>
      </c>
      <c r="C8" s="44">
        <v>100</v>
      </c>
      <c r="D8" s="44"/>
      <c r="E8" s="44">
        <v>293702</v>
      </c>
      <c r="F8" s="44">
        <v>100</v>
      </c>
      <c r="G8" s="203">
        <v>100.1169215875429</v>
      </c>
    </row>
    <row r="9" spans="1:7" s="26" customFormat="1" ht="27.75" customHeight="1">
      <c r="A9" s="202">
        <v>2007</v>
      </c>
      <c r="B9" s="44">
        <v>221994</v>
      </c>
      <c r="C9" s="44">
        <v>99.96565132390965</v>
      </c>
      <c r="D9" s="44"/>
      <c r="E9" s="44">
        <v>225394</v>
      </c>
      <c r="F9" s="44">
        <v>100</v>
      </c>
      <c r="G9" s="203">
        <v>101.53157292539439</v>
      </c>
    </row>
    <row r="10" spans="1:7" s="206" customFormat="1" ht="27.75" customHeight="1">
      <c r="A10" s="204">
        <v>2008</v>
      </c>
      <c r="B10" s="148">
        <f>SUM(B11:B12,B15:B17,B20:B21)</f>
        <v>258199</v>
      </c>
      <c r="C10" s="148">
        <v>100</v>
      </c>
      <c r="D10" s="148"/>
      <c r="E10" s="148">
        <f>SUM(E11:E12,E15,E17,E20)</f>
        <v>257991</v>
      </c>
      <c r="F10" s="148">
        <v>100</v>
      </c>
      <c r="G10" s="205">
        <f>E10/B10*100</f>
        <v>99.91944198079776</v>
      </c>
    </row>
    <row r="11" spans="1:7" s="210" customFormat="1" ht="27.75" customHeight="1">
      <c r="A11" s="207" t="s">
        <v>126</v>
      </c>
      <c r="B11" s="151">
        <v>4445</v>
      </c>
      <c r="C11" s="208">
        <f>B11/$B$10*100</f>
        <v>1.7215403622787075</v>
      </c>
      <c r="D11" s="151"/>
      <c r="E11" s="151">
        <v>4584</v>
      </c>
      <c r="F11" s="209">
        <f>E11/$E$10*100</f>
        <v>1.7768061676570115</v>
      </c>
      <c r="G11" s="205">
        <f aca="true" t="shared" si="0" ref="G11:G20">E11/B11*100</f>
        <v>103.12710911136107</v>
      </c>
    </row>
    <row r="12" spans="1:7" s="212" customFormat="1" ht="27.75" customHeight="1">
      <c r="A12" s="211" t="s">
        <v>103</v>
      </c>
      <c r="B12" s="151">
        <v>70191</v>
      </c>
      <c r="C12" s="208">
        <f aca="true" t="shared" si="1" ref="C12:C20">B12/$B$10*100</f>
        <v>27.184845797233915</v>
      </c>
      <c r="D12" s="151"/>
      <c r="E12" s="151">
        <v>69675</v>
      </c>
      <c r="F12" s="209">
        <f aca="true" t="shared" si="2" ref="F12:F20">E12/$E$10*100</f>
        <v>27.006756049629637</v>
      </c>
      <c r="G12" s="205">
        <f t="shared" si="0"/>
        <v>99.26486301662607</v>
      </c>
    </row>
    <row r="13" spans="1:7" s="212" customFormat="1" ht="27.75" customHeight="1">
      <c r="A13" s="213" t="s">
        <v>250</v>
      </c>
      <c r="B13" s="151">
        <v>6311</v>
      </c>
      <c r="C13" s="208">
        <f t="shared" si="1"/>
        <v>2.4442387460834474</v>
      </c>
      <c r="D13" s="151"/>
      <c r="E13" s="151">
        <v>6661</v>
      </c>
      <c r="F13" s="209">
        <f t="shared" si="2"/>
        <v>2.5818730110740296</v>
      </c>
      <c r="G13" s="205">
        <f t="shared" si="0"/>
        <v>105.54587228648391</v>
      </c>
    </row>
    <row r="14" spans="1:7" s="212" customFormat="1" ht="27.75" customHeight="1">
      <c r="A14" s="213" t="s">
        <v>251</v>
      </c>
      <c r="B14" s="151">
        <v>63880</v>
      </c>
      <c r="C14" s="208">
        <f t="shared" si="1"/>
        <v>24.74060705115047</v>
      </c>
      <c r="D14" s="151"/>
      <c r="E14" s="151">
        <v>63014</v>
      </c>
      <c r="F14" s="209">
        <f t="shared" si="2"/>
        <v>24.42488303855561</v>
      </c>
      <c r="G14" s="205">
        <f t="shared" si="0"/>
        <v>98.64433312460864</v>
      </c>
    </row>
    <row r="15" spans="1:7" s="212" customFormat="1" ht="27.75" customHeight="1">
      <c r="A15" s="211" t="s">
        <v>127</v>
      </c>
      <c r="B15" s="151">
        <v>116921</v>
      </c>
      <c r="C15" s="208">
        <f t="shared" si="1"/>
        <v>45.28328924589174</v>
      </c>
      <c r="D15" s="151"/>
      <c r="E15" s="151">
        <v>116921</v>
      </c>
      <c r="F15" s="209">
        <f t="shared" si="2"/>
        <v>45.31979797744883</v>
      </c>
      <c r="G15" s="205">
        <f t="shared" si="0"/>
        <v>100</v>
      </c>
    </row>
    <row r="16" spans="1:7" s="212" customFormat="1" ht="27.75" customHeight="1">
      <c r="A16" s="211" t="s">
        <v>128</v>
      </c>
      <c r="B16" s="151" t="s">
        <v>144</v>
      </c>
      <c r="C16" s="208" t="s">
        <v>144</v>
      </c>
      <c r="D16" s="151"/>
      <c r="E16" s="151" t="s">
        <v>144</v>
      </c>
      <c r="F16" s="209" t="s">
        <v>144</v>
      </c>
      <c r="G16" s="205" t="s">
        <v>144</v>
      </c>
    </row>
    <row r="17" spans="1:7" s="212" customFormat="1" ht="27.75" customHeight="1">
      <c r="A17" s="211" t="s">
        <v>104</v>
      </c>
      <c r="B17" s="151">
        <v>64961</v>
      </c>
      <c r="C17" s="208">
        <f t="shared" si="1"/>
        <v>25.159276372100585</v>
      </c>
      <c r="D17" s="151"/>
      <c r="E17" s="151">
        <v>64973</v>
      </c>
      <c r="F17" s="209">
        <f t="shared" si="2"/>
        <v>25.18421185235144</v>
      </c>
      <c r="G17" s="205">
        <f t="shared" si="0"/>
        <v>100.01847262203476</v>
      </c>
    </row>
    <row r="18" spans="1:7" s="212" customFormat="1" ht="27.75" customHeight="1">
      <c r="A18" s="213" t="s">
        <v>252</v>
      </c>
      <c r="B18" s="151">
        <v>51748</v>
      </c>
      <c r="C18" s="208">
        <f t="shared" si="1"/>
        <v>20.041905661911937</v>
      </c>
      <c r="D18" s="151"/>
      <c r="E18" s="151">
        <v>51771</v>
      </c>
      <c r="F18" s="209">
        <f t="shared" si="2"/>
        <v>20.066979080665604</v>
      </c>
      <c r="G18" s="205">
        <f t="shared" si="0"/>
        <v>100.04444616217052</v>
      </c>
    </row>
    <row r="19" spans="1:7" s="212" customFormat="1" ht="27.75" customHeight="1">
      <c r="A19" s="213" t="s">
        <v>253</v>
      </c>
      <c r="B19" s="151">
        <v>13213</v>
      </c>
      <c r="C19" s="208">
        <f t="shared" si="1"/>
        <v>5.117370710188653</v>
      </c>
      <c r="D19" s="151"/>
      <c r="E19" s="151">
        <v>13202</v>
      </c>
      <c r="F19" s="209">
        <f t="shared" si="2"/>
        <v>5.117232771685834</v>
      </c>
      <c r="G19" s="205">
        <f t="shared" si="0"/>
        <v>99.91674865662605</v>
      </c>
    </row>
    <row r="20" spans="1:7" s="212" customFormat="1" ht="27.75" customHeight="1">
      <c r="A20" s="211" t="s">
        <v>129</v>
      </c>
      <c r="B20" s="151">
        <v>1681</v>
      </c>
      <c r="C20" s="208">
        <f t="shared" si="1"/>
        <v>0.6510482224950522</v>
      </c>
      <c r="D20" s="151"/>
      <c r="E20" s="151">
        <v>1838</v>
      </c>
      <c r="F20" s="209">
        <f t="shared" si="2"/>
        <v>0.7124279529130861</v>
      </c>
      <c r="G20" s="205">
        <f t="shared" si="0"/>
        <v>109.33967876264128</v>
      </c>
    </row>
    <row r="21" spans="1:7" s="212" customFormat="1" ht="27.75" customHeight="1">
      <c r="A21" s="211" t="s">
        <v>105</v>
      </c>
      <c r="B21" s="320" t="s">
        <v>144</v>
      </c>
      <c r="C21" s="151" t="s">
        <v>144</v>
      </c>
      <c r="D21" s="151"/>
      <c r="E21" s="151" t="s">
        <v>144</v>
      </c>
      <c r="F21" s="209" t="s">
        <v>144</v>
      </c>
      <c r="G21" s="267" t="s">
        <v>144</v>
      </c>
    </row>
    <row r="22" spans="1:7" s="212" customFormat="1" ht="27.75" customHeight="1">
      <c r="A22" s="213" t="s">
        <v>254</v>
      </c>
      <c r="B22" s="151" t="s">
        <v>144</v>
      </c>
      <c r="C22" s="151" t="s">
        <v>144</v>
      </c>
      <c r="D22" s="151"/>
      <c r="E22" s="151" t="s">
        <v>144</v>
      </c>
      <c r="F22" s="209" t="s">
        <v>144</v>
      </c>
      <c r="G22" s="267" t="s">
        <v>144</v>
      </c>
    </row>
    <row r="23" spans="1:7" s="212" customFormat="1" ht="27.75" customHeight="1">
      <c r="A23" s="213" t="s">
        <v>101</v>
      </c>
      <c r="B23" s="151" t="s">
        <v>144</v>
      </c>
      <c r="C23" s="151" t="s">
        <v>144</v>
      </c>
      <c r="D23" s="151"/>
      <c r="E23" s="151" t="s">
        <v>144</v>
      </c>
      <c r="F23" s="209" t="s">
        <v>144</v>
      </c>
      <c r="G23" s="268" t="s">
        <v>144</v>
      </c>
    </row>
    <row r="24" spans="1:7" s="212" customFormat="1" ht="27.75" customHeight="1" thickBot="1">
      <c r="A24" s="214" t="s">
        <v>102</v>
      </c>
      <c r="B24" s="160" t="s">
        <v>144</v>
      </c>
      <c r="C24" s="160" t="s">
        <v>144</v>
      </c>
      <c r="D24" s="151"/>
      <c r="E24" s="160" t="s">
        <v>144</v>
      </c>
      <c r="F24" s="215" t="s">
        <v>144</v>
      </c>
      <c r="G24" s="269" t="s">
        <v>144</v>
      </c>
    </row>
    <row r="25" spans="1:7" s="219" customFormat="1" ht="15.75" customHeight="1" thickTop="1">
      <c r="A25" s="51" t="s">
        <v>71</v>
      </c>
      <c r="B25" s="216"/>
      <c r="C25" s="216"/>
      <c r="D25" s="56"/>
      <c r="E25" s="217"/>
      <c r="F25" s="218"/>
      <c r="G25" s="218"/>
    </row>
    <row r="26" spans="1:7" s="219" customFormat="1" ht="14.25">
      <c r="A26" s="220"/>
      <c r="B26" s="216"/>
      <c r="C26" s="216"/>
      <c r="D26" s="56"/>
      <c r="E26" s="217"/>
      <c r="F26" s="218"/>
      <c r="G26" s="218"/>
    </row>
    <row r="27" spans="1:7" s="219" customFormat="1" ht="14.25">
      <c r="A27" s="220"/>
      <c r="B27" s="216"/>
      <c r="C27" s="216"/>
      <c r="D27" s="56"/>
      <c r="E27" s="217"/>
      <c r="F27" s="218"/>
      <c r="G27" s="218"/>
    </row>
    <row r="28" spans="1:7" s="219" customFormat="1" ht="14.25">
      <c r="A28" s="220"/>
      <c r="B28" s="216"/>
      <c r="C28" s="216"/>
      <c r="D28" s="56"/>
      <c r="E28" s="217"/>
      <c r="F28" s="218"/>
      <c r="G28" s="218"/>
    </row>
    <row r="29" spans="1:7" s="219" customFormat="1" ht="14.25">
      <c r="A29" s="220"/>
      <c r="B29" s="216"/>
      <c r="C29" s="216"/>
      <c r="D29" s="56"/>
      <c r="E29" s="217"/>
      <c r="F29" s="218"/>
      <c r="G29" s="218"/>
    </row>
    <row r="30" spans="1:7" s="219" customFormat="1" ht="14.25">
      <c r="A30" s="220"/>
      <c r="B30" s="216"/>
      <c r="C30" s="216"/>
      <c r="D30" s="56"/>
      <c r="E30" s="217"/>
      <c r="F30" s="218"/>
      <c r="G30" s="218"/>
    </row>
    <row r="31" spans="1:7" s="219" customFormat="1" ht="14.25">
      <c r="A31" s="220"/>
      <c r="B31" s="221"/>
      <c r="C31" s="220"/>
      <c r="D31" s="222"/>
      <c r="E31" s="223"/>
      <c r="F31" s="218"/>
      <c r="G31" s="218"/>
    </row>
    <row r="32" spans="1:7" ht="13.5">
      <c r="A32" s="163"/>
      <c r="B32" s="162"/>
      <c r="C32" s="163"/>
      <c r="D32" s="164"/>
      <c r="E32" s="223"/>
      <c r="F32" s="224"/>
      <c r="G32" s="224"/>
    </row>
    <row r="33" spans="1:7" ht="13.5">
      <c r="A33" s="163"/>
      <c r="B33" s="162"/>
      <c r="C33" s="163"/>
      <c r="D33" s="164"/>
      <c r="E33" s="223"/>
      <c r="F33" s="224"/>
      <c r="G33" s="224"/>
    </row>
    <row r="34" spans="1:7" ht="13.5">
      <c r="A34" s="163"/>
      <c r="B34" s="162"/>
      <c r="C34" s="163"/>
      <c r="D34" s="164"/>
      <c r="E34" s="223"/>
      <c r="F34" s="224"/>
      <c r="G34" s="224"/>
    </row>
    <row r="35" spans="1:7" ht="13.5">
      <c r="A35" s="163"/>
      <c r="B35" s="162"/>
      <c r="C35" s="163"/>
      <c r="D35" s="164"/>
      <c r="E35" s="223"/>
      <c r="F35" s="224"/>
      <c r="G35" s="224"/>
    </row>
    <row r="36" spans="1:7" ht="13.5">
      <c r="A36" s="163"/>
      <c r="B36" s="162"/>
      <c r="C36" s="163"/>
      <c r="D36" s="164"/>
      <c r="E36" s="223"/>
      <c r="F36" s="224"/>
      <c r="G36" s="224"/>
    </row>
  </sheetData>
  <mergeCells count="4">
    <mergeCell ref="A1:C1"/>
    <mergeCell ref="E1:G1"/>
    <mergeCell ref="B3:C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"/>
    </sheetView>
  </sheetViews>
  <sheetFormatPr defaultColWidth="8.88671875" defaultRowHeight="13.5"/>
  <cols>
    <col min="1" max="1" width="7.10546875" style="317" customWidth="1"/>
    <col min="2" max="8" width="6.99609375" style="318" customWidth="1"/>
    <col min="9" max="9" width="2.77734375" style="288" customWidth="1"/>
    <col min="10" max="10" width="6.99609375" style="318" customWidth="1"/>
    <col min="11" max="11" width="6.99609375" style="317" customWidth="1"/>
    <col min="12" max="12" width="6.99609375" style="318" customWidth="1"/>
    <col min="13" max="13" width="6.99609375" style="317" customWidth="1"/>
    <col min="14" max="14" width="6.99609375" style="318" customWidth="1"/>
    <col min="15" max="15" width="6.99609375" style="317" customWidth="1"/>
    <col min="16" max="17" width="6.99609375" style="318" customWidth="1"/>
    <col min="18" max="16384" width="8.88671875" style="316" customWidth="1"/>
  </cols>
  <sheetData>
    <row r="1" spans="1:17" s="285" customFormat="1" ht="45" customHeight="1">
      <c r="A1" s="369" t="s">
        <v>339</v>
      </c>
      <c r="B1" s="369"/>
      <c r="C1" s="369"/>
      <c r="D1" s="369"/>
      <c r="E1" s="369"/>
      <c r="F1" s="369"/>
      <c r="G1" s="369"/>
      <c r="H1" s="369"/>
      <c r="I1" s="284"/>
      <c r="J1" s="284"/>
      <c r="K1" s="370" t="s">
        <v>285</v>
      </c>
      <c r="L1" s="370"/>
      <c r="M1" s="370"/>
      <c r="N1" s="370"/>
      <c r="O1" s="370"/>
      <c r="P1" s="370"/>
      <c r="Q1" s="370"/>
    </row>
    <row r="2" spans="1:17" s="291" customFormat="1" ht="25.5" customHeight="1" thickBot="1">
      <c r="A2" s="286" t="s">
        <v>85</v>
      </c>
      <c r="B2" s="287"/>
      <c r="C2" s="287"/>
      <c r="D2" s="287"/>
      <c r="E2" s="287"/>
      <c r="F2" s="287"/>
      <c r="G2" s="287"/>
      <c r="H2" s="287"/>
      <c r="I2" s="288"/>
      <c r="J2" s="287"/>
      <c r="K2" s="289"/>
      <c r="L2" s="287"/>
      <c r="M2" s="289"/>
      <c r="N2" s="287"/>
      <c r="O2" s="289"/>
      <c r="P2" s="287"/>
      <c r="Q2" s="290" t="s">
        <v>0</v>
      </c>
    </row>
    <row r="3" spans="1:17" s="291" customFormat="1" ht="16.5" customHeight="1" thickTop="1">
      <c r="A3" s="292"/>
      <c r="B3" s="293"/>
      <c r="C3" s="294"/>
      <c r="D3" s="295"/>
      <c r="E3" s="293"/>
      <c r="F3" s="295"/>
      <c r="G3" s="293"/>
      <c r="H3" s="296"/>
      <c r="I3" s="297"/>
      <c r="J3" s="298"/>
      <c r="K3" s="299"/>
      <c r="L3" s="299"/>
      <c r="M3" s="299"/>
      <c r="N3" s="299"/>
      <c r="O3" s="299"/>
      <c r="P3" s="300"/>
      <c r="Q3" s="322"/>
    </row>
    <row r="4" spans="1:17" s="291" customFormat="1" ht="16.5" customHeight="1">
      <c r="A4" s="292" t="s">
        <v>73</v>
      </c>
      <c r="B4" s="301" t="s">
        <v>286</v>
      </c>
      <c r="C4" s="301" t="s">
        <v>287</v>
      </c>
      <c r="D4" s="302" t="s">
        <v>288</v>
      </c>
      <c r="E4" s="301" t="s">
        <v>289</v>
      </c>
      <c r="F4" s="302" t="s">
        <v>290</v>
      </c>
      <c r="G4" s="301" t="s">
        <v>291</v>
      </c>
      <c r="H4" s="302" t="s">
        <v>292</v>
      </c>
      <c r="I4" s="297"/>
      <c r="J4" s="303" t="s">
        <v>293</v>
      </c>
      <c r="K4" s="297" t="s">
        <v>294</v>
      </c>
      <c r="L4" s="301" t="s">
        <v>295</v>
      </c>
      <c r="M4" s="297" t="s">
        <v>296</v>
      </c>
      <c r="N4" s="301" t="s">
        <v>297</v>
      </c>
      <c r="O4" s="297" t="s">
        <v>298</v>
      </c>
      <c r="P4" s="302" t="s">
        <v>299</v>
      </c>
      <c r="Q4" s="302" t="s">
        <v>300</v>
      </c>
    </row>
    <row r="5" spans="1:17" s="291" customFormat="1" ht="16.5" customHeight="1">
      <c r="A5" s="292" t="s">
        <v>301</v>
      </c>
      <c r="B5" s="297"/>
      <c r="C5" s="301" t="s">
        <v>302</v>
      </c>
      <c r="D5" s="302" t="s">
        <v>303</v>
      </c>
      <c r="E5" s="301"/>
      <c r="F5" s="301" t="s">
        <v>304</v>
      </c>
      <c r="G5" s="297"/>
      <c r="H5" s="302"/>
      <c r="I5" s="297"/>
      <c r="J5" s="303"/>
      <c r="K5" s="297" t="s">
        <v>305</v>
      </c>
      <c r="L5" s="301" t="s">
        <v>306</v>
      </c>
      <c r="M5" s="297" t="s">
        <v>307</v>
      </c>
      <c r="N5" s="301" t="s">
        <v>308</v>
      </c>
      <c r="O5" s="297"/>
      <c r="P5" s="301"/>
      <c r="Q5" s="302"/>
    </row>
    <row r="6" spans="1:17" s="291" customFormat="1" ht="16.5" customHeight="1">
      <c r="A6" s="304"/>
      <c r="B6" s="305"/>
      <c r="C6" s="305"/>
      <c r="D6" s="306"/>
      <c r="E6" s="305"/>
      <c r="F6" s="306"/>
      <c r="G6" s="305"/>
      <c r="H6" s="306"/>
      <c r="I6" s="307"/>
      <c r="J6" s="308"/>
      <c r="K6" s="309"/>
      <c r="L6" s="305"/>
      <c r="M6" s="309"/>
      <c r="N6" s="305"/>
      <c r="O6" s="309"/>
      <c r="P6" s="305"/>
      <c r="Q6" s="306"/>
    </row>
    <row r="7" spans="1:17" s="311" customFormat="1" ht="89.25" customHeight="1">
      <c r="A7" s="42">
        <v>2005</v>
      </c>
      <c r="B7" s="69">
        <v>365674</v>
      </c>
      <c r="C7" s="310">
        <v>0</v>
      </c>
      <c r="D7" s="310">
        <v>0</v>
      </c>
      <c r="E7" s="310">
        <v>0</v>
      </c>
      <c r="F7" s="310">
        <v>0</v>
      </c>
      <c r="G7" s="310">
        <v>0</v>
      </c>
      <c r="H7" s="310">
        <v>0</v>
      </c>
      <c r="I7" s="69"/>
      <c r="J7" s="310">
        <v>0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0">
        <v>0</v>
      </c>
      <c r="Q7" s="310">
        <v>0</v>
      </c>
    </row>
    <row r="8" spans="1:17" s="311" customFormat="1" ht="89.25" customHeight="1">
      <c r="A8" s="42">
        <v>2006</v>
      </c>
      <c r="B8" s="271">
        <v>390308</v>
      </c>
      <c r="C8" s="310">
        <v>0</v>
      </c>
      <c r="D8" s="310">
        <v>0</v>
      </c>
      <c r="E8" s="310">
        <v>0</v>
      </c>
      <c r="F8" s="310">
        <v>0</v>
      </c>
      <c r="G8" s="310">
        <v>0</v>
      </c>
      <c r="H8" s="310">
        <v>0</v>
      </c>
      <c r="I8" s="69"/>
      <c r="J8" s="310">
        <v>0</v>
      </c>
      <c r="K8" s="310">
        <v>0</v>
      </c>
      <c r="L8" s="310">
        <v>0</v>
      </c>
      <c r="M8" s="310">
        <v>0</v>
      </c>
      <c r="N8" s="310">
        <v>0</v>
      </c>
      <c r="O8" s="310">
        <v>0</v>
      </c>
      <c r="P8" s="310">
        <v>0</v>
      </c>
      <c r="Q8" s="310">
        <v>0</v>
      </c>
    </row>
    <row r="9" spans="1:17" s="311" customFormat="1" ht="89.25" customHeight="1">
      <c r="A9" s="42">
        <v>2007</v>
      </c>
      <c r="B9" s="271">
        <v>153137</v>
      </c>
      <c r="C9" s="310">
        <v>0</v>
      </c>
      <c r="D9" s="310">
        <v>0</v>
      </c>
      <c r="E9" s="310">
        <v>0</v>
      </c>
      <c r="F9" s="310">
        <v>0</v>
      </c>
      <c r="G9" s="310">
        <v>0</v>
      </c>
      <c r="H9" s="310">
        <v>0</v>
      </c>
      <c r="I9" s="69"/>
      <c r="J9" s="310">
        <v>0</v>
      </c>
      <c r="K9" s="310">
        <v>0</v>
      </c>
      <c r="L9" s="310">
        <v>0</v>
      </c>
      <c r="M9" s="310">
        <v>0</v>
      </c>
      <c r="N9" s="310">
        <v>0</v>
      </c>
      <c r="O9" s="310">
        <v>0</v>
      </c>
      <c r="P9" s="310">
        <v>0</v>
      </c>
      <c r="Q9" s="310">
        <v>0</v>
      </c>
    </row>
    <row r="10" spans="1:17" s="311" customFormat="1" ht="89.25" customHeight="1" thickBot="1">
      <c r="A10" s="261">
        <v>2008</v>
      </c>
      <c r="B10" s="154">
        <v>219168</v>
      </c>
      <c r="C10" s="225">
        <v>20984</v>
      </c>
      <c r="D10" s="225">
        <v>10662</v>
      </c>
      <c r="E10" s="225">
        <v>1848</v>
      </c>
      <c r="F10" s="225">
        <v>10209</v>
      </c>
      <c r="G10" s="225">
        <v>12569</v>
      </c>
      <c r="H10" s="225">
        <v>22870</v>
      </c>
      <c r="I10" s="273"/>
      <c r="J10" s="225">
        <v>10263</v>
      </c>
      <c r="K10" s="225">
        <v>56465</v>
      </c>
      <c r="L10" s="225">
        <v>4987</v>
      </c>
      <c r="M10" s="225">
        <v>13785</v>
      </c>
      <c r="N10" s="225">
        <v>16162</v>
      </c>
      <c r="O10" s="312" t="s">
        <v>144</v>
      </c>
      <c r="P10" s="225">
        <v>9251</v>
      </c>
      <c r="Q10" s="225">
        <v>29112</v>
      </c>
    </row>
    <row r="11" spans="1:17" ht="19.5" customHeight="1" thickTop="1">
      <c r="A11" s="226" t="s">
        <v>309</v>
      </c>
      <c r="B11" s="313"/>
      <c r="C11" s="313"/>
      <c r="D11" s="313"/>
      <c r="E11" s="313"/>
      <c r="F11" s="313"/>
      <c r="G11" s="313"/>
      <c r="H11" s="313"/>
      <c r="I11" s="314"/>
      <c r="J11" s="313"/>
      <c r="K11" s="315"/>
      <c r="L11" s="313"/>
      <c r="M11" s="315"/>
      <c r="N11" s="313"/>
      <c r="O11" s="315"/>
      <c r="P11" s="313"/>
      <c r="Q11" s="313"/>
    </row>
    <row r="12" spans="1:17" ht="13.5">
      <c r="A12" s="327" t="s">
        <v>340</v>
      </c>
      <c r="B12" s="313"/>
      <c r="C12" s="313"/>
      <c r="D12" s="313"/>
      <c r="E12" s="313"/>
      <c r="F12" s="313"/>
      <c r="G12" s="313"/>
      <c r="H12" s="313"/>
      <c r="I12" s="314"/>
      <c r="J12" s="313"/>
      <c r="K12" s="315"/>
      <c r="L12" s="313"/>
      <c r="M12" s="315"/>
      <c r="N12" s="313"/>
      <c r="O12" s="315"/>
      <c r="P12" s="313"/>
      <c r="Q12" s="313"/>
    </row>
  </sheetData>
  <mergeCells count="2">
    <mergeCell ref="A1:H1"/>
    <mergeCell ref="K1:Q1"/>
  </mergeCells>
  <printOptions/>
  <pageMargins left="0.61" right="0.59" top="0.29" bottom="0.38" header="0.33" footer="0.3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"/>
    </sheetView>
  </sheetViews>
  <sheetFormatPr defaultColWidth="8.88671875" defaultRowHeight="13.5"/>
  <cols>
    <col min="1" max="1" width="7.10546875" style="317" customWidth="1"/>
    <col min="2" max="8" width="6.99609375" style="318" customWidth="1"/>
    <col min="9" max="9" width="2.77734375" style="288" customWidth="1"/>
    <col min="10" max="10" width="6.99609375" style="318" customWidth="1"/>
    <col min="11" max="11" width="6.99609375" style="317" customWidth="1"/>
    <col min="12" max="12" width="6.99609375" style="318" customWidth="1"/>
    <col min="13" max="13" width="6.99609375" style="317" customWidth="1"/>
    <col min="14" max="14" width="6.99609375" style="318" customWidth="1"/>
    <col min="15" max="15" width="6.99609375" style="317" customWidth="1"/>
    <col min="16" max="17" width="6.99609375" style="318" customWidth="1"/>
    <col min="18" max="16384" width="8.88671875" style="316" customWidth="1"/>
  </cols>
  <sheetData>
    <row r="1" spans="1:17" s="285" customFormat="1" ht="45" customHeight="1">
      <c r="A1" s="369" t="s">
        <v>328</v>
      </c>
      <c r="B1" s="369"/>
      <c r="C1" s="369"/>
      <c r="D1" s="369"/>
      <c r="E1" s="369"/>
      <c r="F1" s="369"/>
      <c r="G1" s="369"/>
      <c r="H1" s="369"/>
      <c r="I1" s="284"/>
      <c r="J1" s="284"/>
      <c r="K1" s="370" t="s">
        <v>329</v>
      </c>
      <c r="L1" s="370"/>
      <c r="M1" s="370"/>
      <c r="N1" s="370"/>
      <c r="O1" s="370"/>
      <c r="P1" s="370"/>
      <c r="Q1" s="370"/>
    </row>
    <row r="2" spans="1:17" s="291" customFormat="1" ht="25.5" customHeight="1" thickBot="1">
      <c r="A2" s="286" t="s">
        <v>85</v>
      </c>
      <c r="B2" s="287"/>
      <c r="C2" s="287"/>
      <c r="D2" s="287"/>
      <c r="E2" s="287"/>
      <c r="F2" s="287"/>
      <c r="G2" s="287"/>
      <c r="H2" s="287"/>
      <c r="I2" s="288"/>
      <c r="J2" s="287"/>
      <c r="K2" s="289"/>
      <c r="L2" s="287"/>
      <c r="M2" s="289"/>
      <c r="N2" s="287"/>
      <c r="O2" s="289"/>
      <c r="P2" s="287"/>
      <c r="Q2" s="290" t="s">
        <v>0</v>
      </c>
    </row>
    <row r="3" spans="1:17" s="291" customFormat="1" ht="16.5" customHeight="1" thickTop="1">
      <c r="A3" s="292"/>
      <c r="B3" s="293"/>
      <c r="C3" s="294"/>
      <c r="D3" s="295"/>
      <c r="E3" s="293"/>
      <c r="F3" s="295"/>
      <c r="G3" s="293"/>
      <c r="H3" s="296"/>
      <c r="I3" s="297"/>
      <c r="J3" s="298"/>
      <c r="K3" s="299"/>
      <c r="L3" s="299"/>
      <c r="M3" s="299"/>
      <c r="N3" s="299"/>
      <c r="O3" s="299"/>
      <c r="P3" s="300"/>
      <c r="Q3" s="322"/>
    </row>
    <row r="4" spans="1:17" s="291" customFormat="1" ht="16.5" customHeight="1">
      <c r="A4" s="292" t="s">
        <v>73</v>
      </c>
      <c r="B4" s="301" t="s">
        <v>286</v>
      </c>
      <c r="C4" s="301" t="s">
        <v>287</v>
      </c>
      <c r="D4" s="302" t="s">
        <v>288</v>
      </c>
      <c r="E4" s="301" t="s">
        <v>289</v>
      </c>
      <c r="F4" s="302" t="s">
        <v>290</v>
      </c>
      <c r="G4" s="301" t="s">
        <v>291</v>
      </c>
      <c r="H4" s="302" t="s">
        <v>292</v>
      </c>
      <c r="I4" s="297"/>
      <c r="J4" s="303" t="s">
        <v>293</v>
      </c>
      <c r="K4" s="297" t="s">
        <v>294</v>
      </c>
      <c r="L4" s="301" t="s">
        <v>295</v>
      </c>
      <c r="M4" s="297" t="s">
        <v>296</v>
      </c>
      <c r="N4" s="301" t="s">
        <v>297</v>
      </c>
      <c r="O4" s="297" t="s">
        <v>298</v>
      </c>
      <c r="P4" s="302" t="s">
        <v>299</v>
      </c>
      <c r="Q4" s="302" t="s">
        <v>300</v>
      </c>
    </row>
    <row r="5" spans="1:17" s="291" customFormat="1" ht="16.5" customHeight="1">
      <c r="A5" s="292" t="s">
        <v>301</v>
      </c>
      <c r="B5" s="297"/>
      <c r="C5" s="301" t="s">
        <v>302</v>
      </c>
      <c r="D5" s="302" t="s">
        <v>303</v>
      </c>
      <c r="E5" s="301"/>
      <c r="F5" s="301" t="s">
        <v>304</v>
      </c>
      <c r="G5" s="297"/>
      <c r="H5" s="302"/>
      <c r="I5" s="297"/>
      <c r="J5" s="303"/>
      <c r="K5" s="297" t="s">
        <v>305</v>
      </c>
      <c r="L5" s="301" t="s">
        <v>306</v>
      </c>
      <c r="M5" s="297" t="s">
        <v>307</v>
      </c>
      <c r="N5" s="301" t="s">
        <v>308</v>
      </c>
      <c r="O5" s="297"/>
      <c r="P5" s="301"/>
      <c r="Q5" s="302"/>
    </row>
    <row r="6" spans="1:17" s="291" customFormat="1" ht="16.5" customHeight="1">
      <c r="A6" s="304"/>
      <c r="B6" s="305"/>
      <c r="C6" s="305"/>
      <c r="D6" s="306"/>
      <c r="E6" s="305"/>
      <c r="F6" s="306"/>
      <c r="G6" s="305"/>
      <c r="H6" s="306"/>
      <c r="I6" s="307"/>
      <c r="J6" s="308"/>
      <c r="K6" s="309"/>
      <c r="L6" s="305"/>
      <c r="M6" s="309"/>
      <c r="N6" s="305"/>
      <c r="O6" s="309"/>
      <c r="P6" s="305"/>
      <c r="Q6" s="306"/>
    </row>
    <row r="7" spans="1:17" s="311" customFormat="1" ht="84" customHeight="1">
      <c r="A7" s="42">
        <v>2005</v>
      </c>
      <c r="B7" s="69">
        <v>289733</v>
      </c>
      <c r="C7" s="310">
        <v>0</v>
      </c>
      <c r="D7" s="310">
        <v>0</v>
      </c>
      <c r="E7" s="310">
        <v>0</v>
      </c>
      <c r="F7" s="310">
        <v>0</v>
      </c>
      <c r="G7" s="310">
        <v>0</v>
      </c>
      <c r="H7" s="310">
        <v>0</v>
      </c>
      <c r="I7" s="69"/>
      <c r="J7" s="310">
        <v>0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0">
        <v>0</v>
      </c>
      <c r="Q7" s="310">
        <v>0</v>
      </c>
    </row>
    <row r="8" spans="1:17" s="311" customFormat="1" ht="84" customHeight="1">
      <c r="A8" s="42">
        <v>2006</v>
      </c>
      <c r="B8" s="271">
        <v>293358</v>
      </c>
      <c r="C8" s="310">
        <v>0</v>
      </c>
      <c r="D8" s="310">
        <v>0</v>
      </c>
      <c r="E8" s="310">
        <v>0</v>
      </c>
      <c r="F8" s="310">
        <v>0</v>
      </c>
      <c r="G8" s="310">
        <v>0</v>
      </c>
      <c r="H8" s="310">
        <v>0</v>
      </c>
      <c r="I8" s="69"/>
      <c r="J8" s="310">
        <v>0</v>
      </c>
      <c r="K8" s="310">
        <v>0</v>
      </c>
      <c r="L8" s="310">
        <v>0</v>
      </c>
      <c r="M8" s="310">
        <v>0</v>
      </c>
      <c r="N8" s="310">
        <v>0</v>
      </c>
      <c r="O8" s="310">
        <v>0</v>
      </c>
      <c r="P8" s="310">
        <v>0</v>
      </c>
      <c r="Q8" s="310">
        <v>0</v>
      </c>
    </row>
    <row r="9" spans="1:17" s="311" customFormat="1" ht="84" customHeight="1">
      <c r="A9" s="42">
        <v>2007</v>
      </c>
      <c r="B9" s="271">
        <v>245147</v>
      </c>
      <c r="C9" s="310">
        <v>0</v>
      </c>
      <c r="D9" s="310">
        <v>0</v>
      </c>
      <c r="E9" s="310">
        <v>0</v>
      </c>
      <c r="F9" s="310">
        <v>0</v>
      </c>
      <c r="G9" s="310">
        <v>0</v>
      </c>
      <c r="H9" s="310">
        <v>0</v>
      </c>
      <c r="I9" s="69"/>
      <c r="J9" s="310">
        <v>0</v>
      </c>
      <c r="K9" s="310">
        <v>0</v>
      </c>
      <c r="L9" s="310">
        <v>0</v>
      </c>
      <c r="M9" s="310">
        <v>0</v>
      </c>
      <c r="N9" s="310">
        <v>0</v>
      </c>
      <c r="O9" s="310">
        <v>0</v>
      </c>
      <c r="P9" s="310">
        <v>0</v>
      </c>
      <c r="Q9" s="310">
        <v>0</v>
      </c>
    </row>
    <row r="10" spans="1:17" s="311" customFormat="1" ht="84" customHeight="1" thickBot="1">
      <c r="A10" s="261">
        <v>2008</v>
      </c>
      <c r="B10" s="154">
        <v>258199</v>
      </c>
      <c r="C10" s="225">
        <v>21832</v>
      </c>
      <c r="D10" s="225">
        <v>11861</v>
      </c>
      <c r="E10" s="225">
        <v>1847</v>
      </c>
      <c r="F10" s="225">
        <v>14211</v>
      </c>
      <c r="G10" s="225">
        <v>16991</v>
      </c>
      <c r="H10" s="225">
        <v>23870</v>
      </c>
      <c r="I10" s="273"/>
      <c r="J10" s="225">
        <v>10262</v>
      </c>
      <c r="K10" s="225">
        <v>71259</v>
      </c>
      <c r="L10" s="225">
        <v>4986</v>
      </c>
      <c r="M10" s="225">
        <v>17474</v>
      </c>
      <c r="N10" s="225">
        <v>25393</v>
      </c>
      <c r="O10" s="312" t="s">
        <v>327</v>
      </c>
      <c r="P10" s="225">
        <v>9095</v>
      </c>
      <c r="Q10" s="225">
        <v>29112</v>
      </c>
    </row>
    <row r="11" spans="1:17" ht="19.5" customHeight="1" thickTop="1">
      <c r="A11" s="226" t="s">
        <v>309</v>
      </c>
      <c r="B11" s="313"/>
      <c r="C11" s="313"/>
      <c r="D11" s="313"/>
      <c r="E11" s="313"/>
      <c r="F11" s="313"/>
      <c r="G11" s="313"/>
      <c r="H11" s="313"/>
      <c r="I11" s="314"/>
      <c r="J11" s="313"/>
      <c r="K11" s="315"/>
      <c r="L11" s="313"/>
      <c r="M11" s="315"/>
      <c r="N11" s="313"/>
      <c r="O11" s="315"/>
      <c r="P11" s="313"/>
      <c r="Q11" s="313"/>
    </row>
    <row r="12" spans="1:17" ht="13.5">
      <c r="A12" s="315"/>
      <c r="B12" s="313"/>
      <c r="C12" s="313"/>
      <c r="D12" s="313"/>
      <c r="E12" s="313"/>
      <c r="F12" s="313"/>
      <c r="G12" s="313"/>
      <c r="H12" s="313"/>
      <c r="I12" s="314"/>
      <c r="J12" s="313"/>
      <c r="K12" s="315"/>
      <c r="L12" s="313"/>
      <c r="M12" s="315"/>
      <c r="N12" s="313"/>
      <c r="O12" s="315"/>
      <c r="P12" s="313"/>
      <c r="Q12" s="313"/>
    </row>
  </sheetData>
  <mergeCells count="2">
    <mergeCell ref="K1:Q1"/>
    <mergeCell ref="A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A10" sqref="A10"/>
    </sheetView>
  </sheetViews>
  <sheetFormatPr defaultColWidth="8.88671875" defaultRowHeight="13.5"/>
  <cols>
    <col min="1" max="1" width="21.77734375" style="256" customWidth="1"/>
    <col min="2" max="3" width="30.21484375" style="258" customWidth="1"/>
    <col min="4" max="4" width="2.6640625" style="258" customWidth="1"/>
    <col min="5" max="6" width="35.6640625" style="258" customWidth="1"/>
    <col min="7" max="16384" width="8.88671875" style="255" customWidth="1"/>
  </cols>
  <sheetData>
    <row r="1" spans="1:6" s="238" customFormat="1" ht="45" customHeight="1">
      <c r="A1" s="371" t="s">
        <v>322</v>
      </c>
      <c r="B1" s="371"/>
      <c r="C1" s="371"/>
      <c r="D1" s="237"/>
      <c r="E1" s="372" t="s">
        <v>125</v>
      </c>
      <c r="F1" s="372"/>
    </row>
    <row r="2" spans="1:6" s="243" customFormat="1" ht="25.5" customHeight="1" thickBot="1">
      <c r="A2" s="239" t="s">
        <v>94</v>
      </c>
      <c r="B2" s="240"/>
      <c r="C2" s="240"/>
      <c r="D2" s="241"/>
      <c r="E2" s="240"/>
      <c r="F2" s="242" t="s">
        <v>0</v>
      </c>
    </row>
    <row r="3" spans="1:6" s="248" customFormat="1" ht="16.5" customHeight="1" thickTop="1">
      <c r="A3" s="33" t="s">
        <v>91</v>
      </c>
      <c r="B3" s="244" t="s">
        <v>266</v>
      </c>
      <c r="C3" s="245" t="s">
        <v>267</v>
      </c>
      <c r="D3" s="246"/>
      <c r="E3" s="246" t="s">
        <v>95</v>
      </c>
      <c r="F3" s="247" t="s">
        <v>96</v>
      </c>
    </row>
    <row r="4" spans="1:6" s="248" customFormat="1" ht="16.5" customHeight="1">
      <c r="A4" s="33" t="s">
        <v>92</v>
      </c>
      <c r="B4" s="244"/>
      <c r="C4" s="244"/>
      <c r="D4" s="246"/>
      <c r="E4" s="246"/>
      <c r="F4" s="244"/>
    </row>
    <row r="5" spans="1:6" s="248" customFormat="1" ht="16.5" customHeight="1">
      <c r="A5" s="120" t="s">
        <v>93</v>
      </c>
      <c r="B5" s="249" t="s">
        <v>45</v>
      </c>
      <c r="C5" s="249" t="s">
        <v>97</v>
      </c>
      <c r="D5" s="246"/>
      <c r="E5" s="250" t="s">
        <v>98</v>
      </c>
      <c r="F5" s="249" t="s">
        <v>99</v>
      </c>
    </row>
    <row r="6" spans="1:6" s="252" customFormat="1" ht="48.75" customHeight="1">
      <c r="A6" s="29">
        <v>2004</v>
      </c>
      <c r="B6" s="251">
        <v>6</v>
      </c>
      <c r="C6" s="251">
        <v>20469</v>
      </c>
      <c r="D6" s="251"/>
      <c r="E6" s="251">
        <v>20382</v>
      </c>
      <c r="F6" s="251">
        <v>17763</v>
      </c>
    </row>
    <row r="7" spans="1:6" s="252" customFormat="1" ht="48.75" customHeight="1">
      <c r="A7" s="29">
        <v>2005</v>
      </c>
      <c r="B7" s="251">
        <v>6</v>
      </c>
      <c r="C7" s="251">
        <v>14814</v>
      </c>
      <c r="D7" s="251"/>
      <c r="E7" s="251">
        <v>14902</v>
      </c>
      <c r="F7" s="251">
        <v>11686</v>
      </c>
    </row>
    <row r="8" spans="1:6" s="252" customFormat="1" ht="48.75" customHeight="1">
      <c r="A8" s="29">
        <v>2006</v>
      </c>
      <c r="B8" s="251">
        <v>7</v>
      </c>
      <c r="C8" s="251">
        <v>15889</v>
      </c>
      <c r="D8" s="251"/>
      <c r="E8" s="251">
        <v>16092</v>
      </c>
      <c r="F8" s="251" t="s">
        <v>284</v>
      </c>
    </row>
    <row r="9" spans="1:6" s="252" customFormat="1" ht="48.75" customHeight="1">
      <c r="A9" s="29">
        <v>2007</v>
      </c>
      <c r="B9" s="251">
        <v>5</v>
      </c>
      <c r="C9" s="251">
        <v>23153</v>
      </c>
      <c r="D9" s="251"/>
      <c r="E9" s="251">
        <v>23141</v>
      </c>
      <c r="F9" s="251">
        <v>16731</v>
      </c>
    </row>
    <row r="10" spans="1:6" s="252" customFormat="1" ht="48.75" customHeight="1">
      <c r="A10" s="83">
        <v>2008</v>
      </c>
      <c r="B10" s="253">
        <v>6</v>
      </c>
      <c r="C10" s="253">
        <f>SUM(C11:C16)</f>
        <v>25814</v>
      </c>
      <c r="D10" s="253"/>
      <c r="E10" s="253">
        <f>SUM(E11:E16)</f>
        <v>26062</v>
      </c>
      <c r="F10" s="253">
        <f>SUM(F11:F14)</f>
        <v>18683</v>
      </c>
    </row>
    <row r="11" spans="1:6" s="243" customFormat="1" ht="48.75" customHeight="1">
      <c r="A11" s="259" t="s">
        <v>100</v>
      </c>
      <c r="B11" s="251">
        <v>1</v>
      </c>
      <c r="C11" s="251">
        <v>7185</v>
      </c>
      <c r="D11" s="251"/>
      <c r="E11" s="251">
        <v>7240</v>
      </c>
      <c r="F11" s="251">
        <v>5263</v>
      </c>
    </row>
    <row r="12" spans="1:6" s="243" customFormat="1" ht="48.75" customHeight="1">
      <c r="A12" s="259" t="s">
        <v>330</v>
      </c>
      <c r="B12" s="251">
        <v>1</v>
      </c>
      <c r="C12" s="251">
        <v>14214</v>
      </c>
      <c r="D12" s="251"/>
      <c r="E12" s="251">
        <v>14254</v>
      </c>
      <c r="F12" s="251">
        <v>11689</v>
      </c>
    </row>
    <row r="13" spans="1:6" s="243" customFormat="1" ht="48.75" customHeight="1">
      <c r="A13" s="259" t="s">
        <v>331</v>
      </c>
      <c r="B13" s="251">
        <v>1</v>
      </c>
      <c r="C13" s="251">
        <v>344</v>
      </c>
      <c r="D13" s="251"/>
      <c r="E13" s="251">
        <v>346</v>
      </c>
      <c r="F13" s="251">
        <v>308</v>
      </c>
    </row>
    <row r="14" spans="1:6" s="252" customFormat="1" ht="48.75" customHeight="1">
      <c r="A14" s="259" t="s">
        <v>332</v>
      </c>
      <c r="B14" s="251">
        <v>1</v>
      </c>
      <c r="C14" s="251">
        <v>2240</v>
      </c>
      <c r="D14" s="251"/>
      <c r="E14" s="251">
        <v>2395</v>
      </c>
      <c r="F14" s="326">
        <v>1423</v>
      </c>
    </row>
    <row r="15" spans="1:6" s="252" customFormat="1" ht="48.75" customHeight="1">
      <c r="A15" s="259" t="s">
        <v>333</v>
      </c>
      <c r="B15" s="251">
        <v>1</v>
      </c>
      <c r="C15" s="251">
        <v>81</v>
      </c>
      <c r="D15" s="251"/>
      <c r="E15" s="251">
        <v>76</v>
      </c>
      <c r="F15" s="319" t="s">
        <v>335</v>
      </c>
    </row>
    <row r="16" spans="1:6" s="252" customFormat="1" ht="48.75" customHeight="1" thickBot="1">
      <c r="A16" s="260" t="s">
        <v>334</v>
      </c>
      <c r="B16" s="254">
        <v>1</v>
      </c>
      <c r="C16" s="254">
        <v>1750</v>
      </c>
      <c r="D16" s="274"/>
      <c r="E16" s="254">
        <v>1751</v>
      </c>
      <c r="F16" s="254" t="s">
        <v>335</v>
      </c>
    </row>
    <row r="17" spans="1:6" ht="14.25" thickTop="1">
      <c r="A17" s="226" t="s">
        <v>309</v>
      </c>
      <c r="B17" s="257"/>
      <c r="C17" s="257"/>
      <c r="D17" s="257"/>
      <c r="E17" s="257"/>
      <c r="F17" s="257"/>
    </row>
    <row r="18" spans="2:6" ht="13.5">
      <c r="B18" s="257"/>
      <c r="C18" s="257"/>
      <c r="D18" s="257"/>
      <c r="E18" s="257"/>
      <c r="F18" s="257"/>
    </row>
    <row r="19" spans="2:6" ht="13.5">
      <c r="B19" s="257"/>
      <c r="C19" s="257"/>
      <c r="D19" s="257"/>
      <c r="E19" s="257"/>
      <c r="F19" s="257"/>
    </row>
    <row r="20" spans="2:6" ht="13.5">
      <c r="B20" s="257"/>
      <c r="C20" s="257"/>
      <c r="D20" s="257"/>
      <c r="E20" s="257"/>
      <c r="F20" s="257"/>
    </row>
    <row r="21" spans="2:6" ht="13.5">
      <c r="B21" s="257"/>
      <c r="C21" s="257"/>
      <c r="D21" s="257"/>
      <c r="E21" s="257"/>
      <c r="F21" s="257"/>
    </row>
    <row r="22" spans="2:6" ht="13.5">
      <c r="B22" s="257"/>
      <c r="C22" s="257"/>
      <c r="D22" s="257"/>
      <c r="E22" s="257"/>
      <c r="F22" s="257"/>
    </row>
    <row r="23" spans="2:6" ht="13.5">
      <c r="B23" s="257"/>
      <c r="C23" s="257"/>
      <c r="D23" s="257"/>
      <c r="E23" s="257"/>
      <c r="F23" s="257"/>
    </row>
    <row r="24" spans="2:6" ht="13.5">
      <c r="B24" s="257"/>
      <c r="C24" s="257"/>
      <c r="D24" s="257"/>
      <c r="E24" s="257"/>
      <c r="F24" s="257"/>
    </row>
    <row r="25" spans="2:6" ht="13.5">
      <c r="B25" s="257"/>
      <c r="C25" s="257"/>
      <c r="D25" s="257"/>
      <c r="E25" s="257"/>
      <c r="F25" s="257"/>
    </row>
    <row r="26" spans="2:6" ht="13.5">
      <c r="B26" s="257"/>
      <c r="C26" s="257"/>
      <c r="D26" s="257"/>
      <c r="E26" s="257"/>
      <c r="F26" s="257"/>
    </row>
    <row r="27" spans="2:6" ht="13.5">
      <c r="B27" s="257"/>
      <c r="C27" s="257"/>
      <c r="D27" s="257"/>
      <c r="E27" s="257"/>
      <c r="F27" s="257"/>
    </row>
    <row r="28" spans="2:6" ht="13.5">
      <c r="B28" s="257"/>
      <c r="C28" s="257"/>
      <c r="D28" s="257"/>
      <c r="E28" s="257"/>
      <c r="F28" s="257"/>
    </row>
    <row r="29" spans="2:6" ht="13.5">
      <c r="B29" s="257"/>
      <c r="C29" s="257"/>
      <c r="D29" s="257"/>
      <c r="E29" s="257"/>
      <c r="F29" s="257"/>
    </row>
  </sheetData>
  <mergeCells count="2">
    <mergeCell ref="A1:C1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2010-02-11T01:25:34Z</cp:lastPrinted>
  <dcterms:created xsi:type="dcterms:W3CDTF">1999-03-29T06:21:14Z</dcterms:created>
  <dcterms:modified xsi:type="dcterms:W3CDTF">2010-03-24T05:28:25Z</dcterms:modified>
  <cp:category/>
  <cp:version/>
  <cp:contentType/>
  <cp:contentStatus/>
</cp:coreProperties>
</file>